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ríður Ólöf\Documents\Vestfjarðastofa\Ársfundir\2021\"/>
    </mc:Choice>
  </mc:AlternateContent>
  <xr:revisionPtr revIDLastSave="0" documentId="8_{68661168-4E75-4AAD-998C-E1485CFBD9F9}" xr6:coauthVersionLast="45" xr6:coauthVersionMax="45" xr10:uidLastSave="{00000000-0000-0000-0000-000000000000}"/>
  <workbookProtection workbookAlgorithmName="SHA-512" workbookHashValue="wJuuRLPyJZhzPuNZAE5t+IpFzWYok3DEac0W/cWomU5xcG3YJ0lvWL4QhoE9jT1g73L+cqJpnvSOletbdXbirg==" workbookSaltValue="m2Pw+Hmn5/s1tlR0CA9Qqw==" workbookSpinCount="100000" lockStructure="1"/>
  <bookViews>
    <workbookView xWindow="-120" yWindow="-120" windowWidth="29040" windowHeight="15840" activeTab="5" xr2:uid="{13B7AAC0-2B38-46B4-9C44-D87ED449551E}"/>
  </bookViews>
  <sheets>
    <sheet name="Fjárhagsáætlun" sheetId="3" r:id="rId1"/>
    <sheet name="01 Rekstur skrifstofu" sheetId="10" r:id="rId2"/>
    <sheet name="02 Sóknaráætlun" sheetId="9" r:id="rId3"/>
    <sheet name="03 Atvinnu og nýsköpunarmál " sheetId="5" r:id="rId4"/>
    <sheet name="04 Byggðaþróun" sheetId="6" r:id="rId5"/>
    <sheet name="05 Menningarmál" sheetId="8" r:id="rId6"/>
    <sheet name="06 Markaðsstofa" sheetId="7" r:id="rId7"/>
    <sheet name="07 Almenningssamgöngur" sheetId="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jan92">#REF!</definedName>
    <definedName name="_LM1">#REF!</definedName>
    <definedName name="_LM10">#REF!</definedName>
    <definedName name="_LM9">#REF!</definedName>
    <definedName name="_lvt1">#REF!</definedName>
    <definedName name="A">[1]Dagsetning!$B$13</definedName>
    <definedName name="adf">#REF!</definedName>
    <definedName name="ar">#REF!</definedName>
    <definedName name="ar_0">[2]Dagsetning!$B$11</definedName>
    <definedName name="ar_1">[3]Dagsetning!$B$12</definedName>
    <definedName name="ar_2">[4]Dagsetning!$B$13</definedName>
    <definedName name="ar0">[3]Dagsetning!$B$11</definedName>
    <definedName name="ARA_Threshold">#REF!</definedName>
    <definedName name="ari">#REF!</definedName>
    <definedName name="ARP_Threshold">#REF!</definedName>
    <definedName name="arsby">#REF!</definedName>
    <definedName name="arslok">#REF!</definedName>
    <definedName name="arslokfyrra">#REF!</definedName>
    <definedName name="AS2DocOpenMode" hidden="1">"AS2DocumentEdit"</definedName>
    <definedName name="AS2HasNoAutoHeaderFooter">"OFF"</definedName>
    <definedName name="AS2StaticLS" hidden="1">#REF!</definedName>
    <definedName name="AS2VersionLS" hidden="1">300</definedName>
    <definedName name="b">[1]Dagsetning!$B$14</definedName>
    <definedName name="BG_Del" hidden="1">15</definedName>
    <definedName name="BG_Ins" hidden="1">4</definedName>
    <definedName name="BG_Mod" hidden="1">6</definedName>
    <definedName name="d" hidden="1">{#N/A,#N/A,FALSE,"Aging Summary";#N/A,#N/A,FALSE,"Ratio Analysis";#N/A,#N/A,FALSE,"Test 120 Day Accts";#N/A,#N/A,FALSE,"Tickmarks"}</definedName>
    <definedName name="dags">#REF!</definedName>
    <definedName name="e">#REF!</definedName>
    <definedName name="f">#REF!</definedName>
    <definedName name="fyrirtaeki">[5]Dagsetning!$B$15</definedName>
    <definedName name="ggg" hidden="1">{#N/A,#N/A,FALSE,"Aging Summary";#N/A,#N/A,FALSE,"Ratio Analysis";#N/A,#N/A,FALSE,"Test 120 Day Accts";#N/A,#N/A,FALSE,"Tickmarks"}</definedName>
    <definedName name="Grunn">#REF!</definedName>
    <definedName name="hagn">#REF!</definedName>
    <definedName name="Hagn_1">'[6]Ársreikningur '!$H$41</definedName>
    <definedName name="hagn1">#REF!</definedName>
    <definedName name="Hangaður">#REF!</definedName>
    <definedName name="ldags">[3]Dagsetning!$B$13</definedName>
    <definedName name="lm">#REF!</definedName>
    <definedName name="lvt">#REF!</definedName>
    <definedName name="medal">!$E$4</definedName>
    <definedName name="medal90">#REF!</definedName>
    <definedName name="medal91">#REF!</definedName>
    <definedName name="medalfyrra">#REF!</definedName>
    <definedName name="nafn">#REF!</definedName>
    <definedName name="nvt">#REF!</definedName>
    <definedName name="_xlnm.Print_Area" localSheetId="1">'01 Rekstur skrifstofu'!$A$1:$I$33</definedName>
    <definedName name="_xlnm.Print_Area" localSheetId="2">'02 Sóknaráætlun'!$A$1:$I$38</definedName>
    <definedName name="_xlnm.Print_Area" localSheetId="3">'03 Atvinnu og nýsköpunarmál '!$A$1:$I$33</definedName>
    <definedName name="_xlnm.Print_Area" localSheetId="4">'04 Byggðaþróun'!$A$1:$I$33</definedName>
    <definedName name="_xlnm.Print_Area" localSheetId="5">'05 Menningarmál'!$A$1:$I$30</definedName>
    <definedName name="_xlnm.Print_Area" localSheetId="6">'06 Markaðsstofa'!$A$1:$I$35</definedName>
    <definedName name="_xlnm.Print_Area" localSheetId="7">'07 Almenningssamgöngur'!$A$1:$I$29</definedName>
    <definedName name="rekstur">[7]Dagsetning!$B$19</definedName>
    <definedName name="rekstur_1">[7]Dagsetning!$B$20</definedName>
    <definedName name="RES_ARP_Afvigelse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dfs">[8]Dagsetning!$B$13</definedName>
    <definedName name="sdss">[8]Dagsetning!$B$13</definedName>
    <definedName name="TextRefCopy5">[5]rekstur!$D$27</definedName>
    <definedName name="TextRefCopyRangeCount" hidden="1">2</definedName>
    <definedName name="udags">[3]Dagsetning!$B$14</definedName>
    <definedName name="Vísitala">#REF!</definedName>
    <definedName name="wrn.Aging._.and._.Trend._.Analysis." hidden="1">{#N/A,#N/A,FALSE,"Aging Summary";#N/A,#N/A,FALSE,"Ratio Analysis";#N/A,#N/A,FALSE,"Test 120 Day Accts";#N/A,#N/A,FALSE,"Tickmarks"}</definedName>
    <definedName name="XRefColumnsCount" hidden="1">1</definedName>
    <definedName name="XRefCopyRangeCount" hidden="1">2</definedName>
    <definedName name="XRefPasteRange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8" l="1"/>
  <c r="I26" i="10" l="1"/>
  <c r="I32" i="10" s="1"/>
  <c r="I14" i="5"/>
  <c r="I18" i="5" s="1"/>
  <c r="I27" i="5" s="1"/>
  <c r="I31" i="5" s="1"/>
  <c r="I22" i="9"/>
  <c r="I29" i="9" s="1"/>
  <c r="I34" i="9" s="1"/>
  <c r="I28" i="4"/>
  <c r="I25" i="4"/>
  <c r="I23" i="4"/>
  <c r="I15" i="4"/>
  <c r="G38" i="7"/>
  <c r="I38" i="7"/>
  <c r="I33" i="7"/>
  <c r="I31" i="7"/>
  <c r="I22" i="7"/>
  <c r="I27" i="8"/>
  <c r="I23" i="8"/>
  <c r="I18" i="8"/>
  <c r="I15" i="8"/>
  <c r="I31" i="6"/>
  <c r="I26" i="6"/>
  <c r="I24" i="6"/>
  <c r="I18" i="6"/>
  <c r="I25" i="5"/>
  <c r="I22" i="5"/>
  <c r="I32" i="9"/>
  <c r="I20" i="9"/>
  <c r="I19" i="10"/>
  <c r="H17" i="8" l="1"/>
  <c r="H20" i="6"/>
  <c r="H20" i="5"/>
  <c r="H22" i="9"/>
  <c r="H21" i="10"/>
  <c r="H24" i="7"/>
  <c r="B43" i="3" l="1"/>
  <c r="C43" i="3"/>
  <c r="D43" i="3"/>
  <c r="E43" i="3"/>
  <c r="F43" i="3"/>
  <c r="G43" i="3"/>
  <c r="I43" i="3"/>
  <c r="J43" i="3" l="1"/>
  <c r="G15" i="5" l="1"/>
  <c r="F9" i="5" l="1"/>
  <c r="G17" i="6"/>
  <c r="G19" i="9"/>
  <c r="G11" i="9" l="1"/>
  <c r="F23" i="4" l="1"/>
  <c r="G23" i="4"/>
  <c r="F28" i="4"/>
  <c r="G28" i="4"/>
  <c r="H28" i="4"/>
  <c r="F32" i="9"/>
  <c r="G32" i="9"/>
  <c r="F29" i="9"/>
  <c r="G29" i="9"/>
  <c r="F20" i="9"/>
  <c r="G20" i="9"/>
  <c r="G34" i="9" l="1"/>
  <c r="F34" i="9"/>
  <c r="F19" i="10" l="1"/>
  <c r="G19" i="10"/>
  <c r="G32" i="10" s="1"/>
  <c r="F26" i="10"/>
  <c r="G26" i="10"/>
  <c r="H11" i="10"/>
  <c r="F32" i="10" l="1"/>
  <c r="H30" i="10" l="1"/>
  <c r="H26" i="10"/>
  <c r="H32" i="9"/>
  <c r="H20" i="9"/>
  <c r="G23" i="8"/>
  <c r="F23" i="8"/>
  <c r="H23" i="8"/>
  <c r="F15" i="8"/>
  <c r="H15" i="8"/>
  <c r="F31" i="7"/>
  <c r="H31" i="7"/>
  <c r="G31" i="7"/>
  <c r="G22" i="7"/>
  <c r="F22" i="7"/>
  <c r="H22" i="7"/>
  <c r="G31" i="6"/>
  <c r="F31" i="6"/>
  <c r="F24" i="6"/>
  <c r="H24" i="6"/>
  <c r="G24" i="6"/>
  <c r="G18" i="6"/>
  <c r="F18" i="6"/>
  <c r="H18" i="6"/>
  <c r="G25" i="5"/>
  <c r="F25" i="5"/>
  <c r="H25" i="5"/>
  <c r="G18" i="5"/>
  <c r="F18" i="5"/>
  <c r="G15" i="4"/>
  <c r="F15" i="4"/>
  <c r="H15" i="4"/>
  <c r="F25" i="4" l="1"/>
  <c r="H27" i="8"/>
  <c r="F26" i="6"/>
  <c r="H19" i="10"/>
  <c r="H32" i="10" s="1"/>
  <c r="H29" i="9"/>
  <c r="H34" i="9" s="1"/>
  <c r="G27" i="8"/>
  <c r="F27" i="8"/>
  <c r="H33" i="7"/>
  <c r="H38" i="7" s="1"/>
  <c r="G33" i="7"/>
  <c r="F33" i="7"/>
  <c r="F38" i="7" s="1"/>
  <c r="H26" i="6"/>
  <c r="H31" i="6" s="1"/>
  <c r="G26" i="6"/>
  <c r="F27" i="5"/>
  <c r="F31" i="5" s="1"/>
  <c r="G27" i="5"/>
  <c r="G31" i="5" s="1"/>
  <c r="H18" i="5"/>
  <c r="G25" i="4"/>
  <c r="H23" i="4"/>
  <c r="H25" i="4" s="1"/>
  <c r="H27" i="5" l="1"/>
  <c r="H31" i="5" s="1"/>
</calcChain>
</file>

<file path=xl/sharedStrings.xml><?xml version="1.0" encoding="utf-8"?>
<sst xmlns="http://schemas.openxmlformats.org/spreadsheetml/2006/main" count="259" uniqueCount="123">
  <si>
    <t>Sundurliðanir</t>
  </si>
  <si>
    <t xml:space="preserve"> </t>
  </si>
  <si>
    <t>Áætlun</t>
  </si>
  <si>
    <t>Almenningssamgöngur</t>
  </si>
  <si>
    <t>Styrkur vegna þróunar almenningssamgangna</t>
  </si>
  <si>
    <t>Aðrar tekjur</t>
  </si>
  <si>
    <t>Ónotaðir styrkir f.f.ári</t>
  </si>
  <si>
    <t>1.</t>
  </si>
  <si>
    <t>Ónotaðir styrkir fluttir til næsta árs</t>
  </si>
  <si>
    <t>2.</t>
  </si>
  <si>
    <t>Tekjur samtals</t>
  </si>
  <si>
    <t>Laun og launatengd gjöld</t>
  </si>
  <si>
    <t>Annar skrifstofukostnaður</t>
  </si>
  <si>
    <t>Gjöld samtals</t>
  </si>
  <si>
    <t xml:space="preserve">Rekstrarniðurstaða </t>
  </si>
  <si>
    <t>Atvinnu og nýsköpunarmál</t>
  </si>
  <si>
    <t>Millifært á milli deilda</t>
  </si>
  <si>
    <t>Endugreiddur útlagður kostnaður</t>
  </si>
  <si>
    <t>Ónotaðir styrkir f.f. ári</t>
  </si>
  <si>
    <t>Aðkeyptir verktakar</t>
  </si>
  <si>
    <t>Byggðaþróun</t>
  </si>
  <si>
    <t>Framlag frá sóknaráætlun</t>
  </si>
  <si>
    <t>Framlög Jöfnunarsjóðs</t>
  </si>
  <si>
    <t xml:space="preserve">Ónotaðir styrkir fluttir f.f.ári v. </t>
  </si>
  <si>
    <t>Greiddir styrkir</t>
  </si>
  <si>
    <t>Markaðsstofa</t>
  </si>
  <si>
    <t xml:space="preserve">Framlag  frá Sóknaráætlunar </t>
  </si>
  <si>
    <t>Árgjald Markaðsstofu</t>
  </si>
  <si>
    <t>Tekjur v. áhersluverkefna</t>
  </si>
  <si>
    <t>Ónotaðir styrkir fluttir f.f.ári</t>
  </si>
  <si>
    <t>7.</t>
  </si>
  <si>
    <t>8.</t>
  </si>
  <si>
    <t>Aðkeyptir verktakar v. Vestfjarðaklasa</t>
  </si>
  <si>
    <t>Aðkeyptir verktakar v. mótunar markaðsstefnu</t>
  </si>
  <si>
    <t>Niðurfelldir styrkir</t>
  </si>
  <si>
    <t>Menningarmál</t>
  </si>
  <si>
    <t>Aðrar tekjur/ endurgr. kostnaður</t>
  </si>
  <si>
    <t>11.</t>
  </si>
  <si>
    <t>12.</t>
  </si>
  <si>
    <t>Vaxtatekjur</t>
  </si>
  <si>
    <t xml:space="preserve">Sóknaráætlun </t>
  </si>
  <si>
    <t xml:space="preserve">Viðaukasamningur v/Sóknaráætlunar </t>
  </si>
  <si>
    <t>Lækkun framlags ríkissjóðs v/framl. 2013</t>
  </si>
  <si>
    <t>Ónotaðir styrkir fluttir til næsta árs.</t>
  </si>
  <si>
    <t>Áhersluverkefni</t>
  </si>
  <si>
    <t>Vaxtatekjur/gjöld</t>
  </si>
  <si>
    <t>Rekstur skrifstofu</t>
  </si>
  <si>
    <t xml:space="preserve">Framlag FV  frá sóknaráætlun </t>
  </si>
  <si>
    <t>Framlag v/Sóknaráætlunar</t>
  </si>
  <si>
    <t>Önnur verkefni</t>
  </si>
  <si>
    <t>Afskriftir</t>
  </si>
  <si>
    <t>Aðkeypt sérfræðivinna</t>
  </si>
  <si>
    <t>Samtals</t>
  </si>
  <si>
    <t>Fjárhagsáætlun 2021</t>
  </si>
  <si>
    <t>Samtals
áætlun
2021</t>
  </si>
  <si>
    <t>Samtals
áætlun
2020</t>
  </si>
  <si>
    <t>Rekstrartekjur</t>
  </si>
  <si>
    <t>Framlög sveitarfélaga</t>
  </si>
  <si>
    <t>Ónotaðir styrkir til næsta árs</t>
  </si>
  <si>
    <t>Aðkeypt sérfræðiþjónusta</t>
  </si>
  <si>
    <t>Önnur gjöld</t>
  </si>
  <si>
    <t>Rekstrarniðurstaða</t>
  </si>
  <si>
    <t>Fyrningar</t>
  </si>
  <si>
    <t>FV-VFS v/reksturs skrifstofu (Jöfnunarsjóður sveitarfélaga)</t>
  </si>
  <si>
    <t>FV-VFS vegna reksturs skrifstofu - framlög sveitarfélaga</t>
  </si>
  <si>
    <t>Sóknar-áætlun</t>
  </si>
  <si>
    <t>Atvinnu-þróun</t>
  </si>
  <si>
    <t>Byggða-þróun</t>
  </si>
  <si>
    <t>Menningar-mál</t>
  </si>
  <si>
    <t>Markaðs-stofa</t>
  </si>
  <si>
    <t>Framlög vegna Sóknaráætlunar</t>
  </si>
  <si>
    <t>Framlög Byggðastofnunar</t>
  </si>
  <si>
    <t>Ónotaðir styrkir færðir til næsta árs</t>
  </si>
  <si>
    <t>Skrifstofukostnaður</t>
  </si>
  <si>
    <t>Kostnaður vegna verkefna</t>
  </si>
  <si>
    <t>Ónotaðir styrkir frá fyrra ári</t>
  </si>
  <si>
    <t xml:space="preserve">FV-VFS v. Reksturs skrifstofu Jöfn </t>
  </si>
  <si>
    <t>FV-VFS v. Sóknaráætlun</t>
  </si>
  <si>
    <t>FV-VFS vegna þróunar sóknaráætlunar</t>
  </si>
  <si>
    <t>FV-VFS vegna byggðaáætlunar</t>
  </si>
  <si>
    <t xml:space="preserve">Skrifstofukostnaður </t>
  </si>
  <si>
    <t xml:space="preserve">Kostnaður vegna verkefna </t>
  </si>
  <si>
    <t>Annað</t>
  </si>
  <si>
    <t>FV-VFS vegna átaksverkefna Covid</t>
  </si>
  <si>
    <t>FV-VFS vegna Sóknaráætlunar</t>
  </si>
  <si>
    <t xml:space="preserve">FV-VFS vegna framlags sveitarfélaga </t>
  </si>
  <si>
    <t xml:space="preserve">FV-VFS vegna framlags Byggðastofnunar </t>
  </si>
  <si>
    <t>Ónotað framlag Byggðastofnunar 2019 flutt til næsta árs</t>
  </si>
  <si>
    <t xml:space="preserve">Annar kostnaður </t>
  </si>
  <si>
    <t>Verkefnaframlög ráðuneyta</t>
  </si>
  <si>
    <t>FV_VFS framlag vegna byggðaáætlunar</t>
  </si>
  <si>
    <t>FV_VFS - Umhverfisvottun sveitarfélaga</t>
  </si>
  <si>
    <t>FV-VFS vegna reksturs skrifstofu</t>
  </si>
  <si>
    <t xml:space="preserve">Verkefnastyrkir </t>
  </si>
  <si>
    <t>Byggðastofnun Brothættar byggðir - verkefnisstjórn</t>
  </si>
  <si>
    <t>Byggðastofnun Brothættar byggðir - stykir til úthlutunar</t>
  </si>
  <si>
    <t>Endurgr. útlagður kostnaður</t>
  </si>
  <si>
    <t>Verkefnakostnaður</t>
  </si>
  <si>
    <t>FV-VFS framlag sveitarfélaga til Sóknaráætlunar vegna menningar</t>
  </si>
  <si>
    <t>FV-VFS - Framl. ríkisins til Markaðsstofu</t>
  </si>
  <si>
    <t>FV-VFS Framl.sveitarfél. til Markaðsstofu</t>
  </si>
  <si>
    <t>Átaksverkefni vegna Covid-19</t>
  </si>
  <si>
    <t>Verkefnaframlög Ferðamálastofu</t>
  </si>
  <si>
    <t>Verkefnastyrkir og samstarfsverkefni</t>
  </si>
  <si>
    <t xml:space="preserve">Verkefnakostnaður </t>
  </si>
  <si>
    <t>FV-VFS - framlag vegna vinnu við almenningssamgöngur</t>
  </si>
  <si>
    <t xml:space="preserve">Greiddir styrkir </t>
  </si>
  <si>
    <t>Endurgreiddur útl. kostn</t>
  </si>
  <si>
    <t>Framlög Ferðamálastofu</t>
  </si>
  <si>
    <t>FV-VFS vegna reksturs skrifstofu - framl. Sveitarfél</t>
  </si>
  <si>
    <t>Almennings-samgöngur</t>
  </si>
  <si>
    <t>Raun</t>
  </si>
  <si>
    <t>Fjármunatekjur og (fjármagnsgjöld) samtals</t>
  </si>
  <si>
    <t xml:space="preserve">Raun </t>
  </si>
  <si>
    <t xml:space="preserve">Fjármunatekjur og (fjármagnsgjöld) samtals </t>
  </si>
  <si>
    <t xml:space="preserve">Rekstrarafkoma </t>
  </si>
  <si>
    <t>Samtals
rauntölur
2020</t>
  </si>
  <si>
    <t>Vaxtatekjur/(vaxtagjöld)</t>
  </si>
  <si>
    <t>Auglýsingar og ýmsar tekjur</t>
  </si>
  <si>
    <t>Fjármunatekjur og (fjármagnsgjöld)</t>
  </si>
  <si>
    <t>Rekstrarafkoma</t>
  </si>
  <si>
    <t>Samtals
rauntölur
2019</t>
  </si>
  <si>
    <t xml:space="preserve">Verkefnaframlög Íslandsstofu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</si>
</sst>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@\ *."/>
    <numFmt numFmtId="165" formatCode="#,##0\ ;[Red]\(#,##0\)"/>
    <numFmt numFmtId="166" formatCode="#,##0.00;[Red]\-#,##0.00;"/>
    <numFmt numFmtId="167" formatCode="_(* #,##0_);_(* \(#,##0\);_(* &quot;-&quot;??_);_(@_)"/>
  </numFmts>
  <fonts count="15" x14ac:knownFonts="1">
    <font>
      <sz val="10"/>
      <name val="Tms Rmn"/>
    </font>
    <font>
      <sz val="10"/>
      <name val="Tms Rmn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0"/>
      <name val="MS Sans Serif"/>
      <family val="2"/>
    </font>
    <font>
      <sz val="10"/>
      <name val="Helvetica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2" fillId="0" borderId="0" applyFont="0" applyFill="0" applyBorder="0" applyAlignment="0" applyProtection="0"/>
    <xf numFmtId="0" fontId="1" fillId="0" borderId="0"/>
    <xf numFmtId="0" fontId="4" fillId="0" borderId="0"/>
    <xf numFmtId="165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2" applyFont="1" applyAlignment="1" applyProtection="1">
      <alignment horizontal="centerContinuous"/>
      <protection locked="0"/>
    </xf>
    <xf numFmtId="0" fontId="2" fillId="0" borderId="0" xfId="2" quotePrefix="1" applyFont="1" applyAlignment="1" applyProtection="1">
      <alignment horizontal="centerContinuous"/>
      <protection locked="0"/>
    </xf>
    <xf numFmtId="0" fontId="3" fillId="0" borderId="0" xfId="2" applyFont="1" applyAlignment="1" applyProtection="1">
      <alignment horizontal="centerContinuous"/>
      <protection locked="0"/>
    </xf>
    <xf numFmtId="0" fontId="3" fillId="0" borderId="0" xfId="3" applyFont="1"/>
    <xf numFmtId="0" fontId="4" fillId="0" borderId="1" xfId="2" applyFont="1" applyBorder="1"/>
    <xf numFmtId="0" fontId="4" fillId="0" borderId="0" xfId="3"/>
    <xf numFmtId="0" fontId="4" fillId="0" borderId="0" xfId="2" applyFont="1"/>
    <xf numFmtId="0" fontId="5" fillId="0" borderId="0" xfId="2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2" applyFont="1" applyAlignment="1" applyProtection="1">
      <alignment horizontal="left"/>
      <protection locked="0"/>
    </xf>
    <xf numFmtId="164" fontId="4" fillId="0" borderId="0" xfId="2" applyNumberFormat="1" applyFont="1" applyAlignment="1" applyProtection="1">
      <alignment horizontal="centerContinuous"/>
      <protection locked="0"/>
    </xf>
    <xf numFmtId="0" fontId="7" fillId="0" borderId="0" xfId="2" applyFont="1"/>
    <xf numFmtId="165" fontId="7" fillId="0" borderId="0" xfId="2" applyNumberFormat="1" applyFont="1" applyProtection="1">
      <protection locked="0"/>
    </xf>
    <xf numFmtId="164" fontId="8" fillId="0" borderId="0" xfId="2" applyNumberFormat="1" applyFont="1" applyAlignment="1" applyProtection="1">
      <alignment horizontal="centerContinuous"/>
      <protection locked="0"/>
    </xf>
    <xf numFmtId="0" fontId="9" fillId="0" borderId="0" xfId="2" applyFont="1"/>
    <xf numFmtId="165" fontId="8" fillId="0" borderId="0" xfId="4" applyFont="1" applyProtection="1">
      <protection locked="0"/>
    </xf>
    <xf numFmtId="165" fontId="8" fillId="0" borderId="0" xfId="2" applyNumberFormat="1" applyFont="1" applyProtection="1">
      <protection locked="0"/>
    </xf>
    <xf numFmtId="165" fontId="10" fillId="0" borderId="0" xfId="2" applyNumberFormat="1" applyFont="1" applyProtection="1">
      <protection locked="0"/>
    </xf>
    <xf numFmtId="0" fontId="8" fillId="0" borderId="0" xfId="3" applyFont="1"/>
    <xf numFmtId="165" fontId="8" fillId="0" borderId="2" xfId="4" applyFont="1" applyBorder="1" applyProtection="1">
      <protection locked="0"/>
    </xf>
    <xf numFmtId="0" fontId="8" fillId="0" borderId="0" xfId="2" applyFont="1"/>
    <xf numFmtId="165" fontId="10" fillId="0" borderId="2" xfId="2" applyNumberFormat="1" applyFont="1" applyBorder="1" applyProtection="1">
      <protection locked="0"/>
    </xf>
    <xf numFmtId="165" fontId="8" fillId="0" borderId="3" xfId="2" applyNumberFormat="1" applyFont="1" applyBorder="1" applyProtection="1">
      <protection locked="0"/>
    </xf>
    <xf numFmtId="16" fontId="8" fillId="0" borderId="0" xfId="2" applyNumberFormat="1" applyFont="1"/>
    <xf numFmtId="0" fontId="1" fillId="0" borderId="0" xfId="2"/>
    <xf numFmtId="165" fontId="1" fillId="0" borderId="0" xfId="2" applyNumberFormat="1"/>
    <xf numFmtId="0" fontId="1" fillId="0" borderId="0" xfId="3" applyFont="1"/>
    <xf numFmtId="0" fontId="0" fillId="0" borderId="0" xfId="2" applyFont="1"/>
    <xf numFmtId="166" fontId="11" fillId="0" borderId="0" xfId="0" applyNumberFormat="1" applyFont="1"/>
    <xf numFmtId="165" fontId="1" fillId="0" borderId="0" xfId="3" applyNumberFormat="1" applyFont="1"/>
    <xf numFmtId="38" fontId="1" fillId="0" borderId="0" xfId="1" applyFont="1"/>
    <xf numFmtId="0" fontId="13" fillId="0" borderId="0" xfId="2" applyFont="1"/>
    <xf numFmtId="165" fontId="8" fillId="0" borderId="0" xfId="3" applyNumberFormat="1" applyFont="1"/>
    <xf numFmtId="3" fontId="0" fillId="0" borderId="0" xfId="0" applyNumberFormat="1"/>
    <xf numFmtId="165" fontId="8" fillId="2" borderId="0" xfId="2" applyNumberFormat="1" applyFont="1" applyFill="1" applyProtection="1">
      <protection locked="0"/>
    </xf>
    <xf numFmtId="0" fontId="8" fillId="2" borderId="0" xfId="0" applyFont="1" applyFill="1"/>
    <xf numFmtId="164" fontId="8" fillId="2" borderId="0" xfId="2" applyNumberFormat="1" applyFont="1" applyFill="1" applyAlignment="1" applyProtection="1">
      <alignment horizontal="centerContinuous"/>
      <protection locked="0"/>
    </xf>
    <xf numFmtId="0" fontId="8" fillId="2" borderId="0" xfId="2" applyFont="1" applyFill="1"/>
    <xf numFmtId="167" fontId="14" fillId="0" borderId="0" xfId="5" applyNumberFormat="1" applyFont="1"/>
    <xf numFmtId="167" fontId="0" fillId="0" borderId="0" xfId="0" applyNumberFormat="1"/>
    <xf numFmtId="165" fontId="8" fillId="0" borderId="2" xfId="2" applyNumberFormat="1" applyFont="1" applyBorder="1" applyProtection="1">
      <protection locked="0"/>
    </xf>
    <xf numFmtId="165" fontId="8" fillId="0" borderId="1" xfId="2" applyNumberFormat="1" applyFont="1" applyBorder="1" applyProtection="1">
      <protection locked="0"/>
    </xf>
    <xf numFmtId="165" fontId="10" fillId="0" borderId="3" xfId="2" applyNumberFormat="1" applyFont="1" applyBorder="1" applyProtection="1">
      <protection locked="0"/>
    </xf>
    <xf numFmtId="164" fontId="8" fillId="0" borderId="0" xfId="2" applyNumberFormat="1" applyFont="1" applyAlignment="1" applyProtection="1">
      <alignment horizontal="center"/>
      <protection locked="0"/>
    </xf>
    <xf numFmtId="0" fontId="2" fillId="0" borderId="0" xfId="2" applyFont="1" applyAlignment="1" applyProtection="1">
      <alignment horizontal="center"/>
    </xf>
    <xf numFmtId="0" fontId="0" fillId="0" borderId="0" xfId="0" applyProtection="1"/>
    <xf numFmtId="0" fontId="4" fillId="0" borderId="1" xfId="2" applyFont="1" applyBorder="1" applyProtection="1"/>
    <xf numFmtId="0" fontId="4" fillId="0" borderId="1" xfId="0" applyFont="1" applyBorder="1" applyProtection="1"/>
    <xf numFmtId="0" fontId="4" fillId="0" borderId="0" xfId="0" applyFont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right" wrapText="1"/>
    </xf>
    <xf numFmtId="0" fontId="4" fillId="5" borderId="1" xfId="0" applyFont="1" applyFill="1" applyBorder="1" applyAlignment="1" applyProtection="1">
      <alignment horizontal="right" wrapText="1"/>
    </xf>
    <xf numFmtId="0" fontId="4" fillId="3" borderId="1" xfId="0" applyFont="1" applyFill="1" applyBorder="1" applyAlignment="1" applyProtection="1">
      <alignment horizontal="right" wrapText="1"/>
    </xf>
    <xf numFmtId="0" fontId="4" fillId="4" borderId="1" xfId="0" applyFont="1" applyFill="1" applyBorder="1" applyAlignment="1" applyProtection="1">
      <alignment horizontal="right" wrapText="1"/>
    </xf>
    <xf numFmtId="0" fontId="4" fillId="5" borderId="0" xfId="0" applyFont="1" applyFill="1" applyProtection="1"/>
    <xf numFmtId="0" fontId="4" fillId="3" borderId="0" xfId="0" applyFont="1" applyFill="1" applyProtection="1"/>
    <xf numFmtId="0" fontId="4" fillId="4" borderId="0" xfId="0" applyFont="1" applyFill="1" applyProtection="1"/>
    <xf numFmtId="0" fontId="5" fillId="0" borderId="0" xfId="0" applyFont="1" applyProtection="1"/>
    <xf numFmtId="3" fontId="4" fillId="0" borderId="0" xfId="0" applyNumberFormat="1" applyFont="1" applyProtection="1"/>
    <xf numFmtId="3" fontId="4" fillId="5" borderId="0" xfId="0" applyNumberFormat="1" applyFont="1" applyFill="1" applyProtection="1"/>
    <xf numFmtId="3" fontId="4" fillId="3" borderId="0" xfId="0" applyNumberFormat="1" applyFont="1" applyFill="1" applyProtection="1"/>
    <xf numFmtId="3" fontId="4" fillId="4" borderId="0" xfId="0" applyNumberFormat="1" applyFont="1" applyFill="1" applyProtection="1"/>
    <xf numFmtId="3" fontId="4" fillId="0" borderId="3" xfId="0" applyNumberFormat="1" applyFont="1" applyBorder="1" applyProtection="1"/>
    <xf numFmtId="3" fontId="4" fillId="5" borderId="3" xfId="0" applyNumberFormat="1" applyFont="1" applyFill="1" applyBorder="1" applyProtection="1"/>
    <xf numFmtId="3" fontId="4" fillId="3" borderId="3" xfId="0" applyNumberFormat="1" applyFont="1" applyFill="1" applyBorder="1" applyProtection="1"/>
    <xf numFmtId="3" fontId="4" fillId="4" borderId="3" xfId="0" applyNumberFormat="1" applyFont="1" applyFill="1" applyBorder="1" applyProtection="1"/>
    <xf numFmtId="0" fontId="0" fillId="5" borderId="0" xfId="0" applyFill="1" applyProtection="1"/>
    <xf numFmtId="0" fontId="0" fillId="3" borderId="0" xfId="0" applyFill="1" applyProtection="1"/>
    <xf numFmtId="0" fontId="0" fillId="4" borderId="0" xfId="0" applyFill="1" applyProtection="1"/>
  </cellXfs>
  <cellStyles count="6">
    <cellStyle name="Comma" xfId="5" builtinId="3"/>
    <cellStyle name="Comma [0]" xfId="1" builtinId="6"/>
    <cellStyle name="Normal" xfId="0" builtinId="0"/>
    <cellStyle name="Normal_Ársreikningur_1" xfId="4" xr:uid="{F6D7A103-679C-4222-B6A3-8B8E46F6DF79}"/>
    <cellStyle name="Normal_SHEET" xfId="3" xr:uid="{875204EF-B12F-415F-B032-01BFE2FFB71B}"/>
    <cellStyle name="Normal_SUNDISM.XLS" xfId="2" xr:uid="{A3554D9D-505D-4312-8CD4-13A13B5BA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-%20Verslunarfyrirt&#230;ki%20me&#240;%20sundurli&#240;unu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F&#233;lagslegar%20&#237;b&#250;&#240;i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alsteinn/Desktop/Documents/OneDrive%20-%20Fj&#243;r&#240;ungssamband%20Vestfir&#240;inga/Fj&#243;r&#240;ungssamband/FV_rekstur/Fjarhagsmal/2020/Afrit%20af%20Prufa%20fylgibla&#240;%20me&#240;%20&#225;rsreikningi%202019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Fr&#225;veit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30%20&#193;rsreikningur%20-%20Samst&#230;&#240;a%20Gar&#240;ur%202016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-%20A&#240;alsj&#243;&#240;ur%202.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&#193;rsreikningur%20samst&#230;&#240;u%2031.12.2005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2%20&#193;rsreikningur%20samst&#230;&#240;u%20A-hluta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gr&#237;&#240;ur%20&#211;l&#246;f/Documents/Vestfjar&#240;astofa/Fj&#225;rhags&#225;&#230;tlun/G&#246;gn%20&#250;r%20b&#243;khaldi/Greiningartr&#233;%20fj&#225;rhags2019%20S&#211;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nisatriði"/>
      <sheetName val="Minnisatriði vTB"/>
      <sheetName val="Dagsetning"/>
      <sheetName val="Forsíða"/>
      <sheetName val="Efnisyfirlit"/>
      <sheetName val="Ársreikningur"/>
      <sheetName val="Skýringar"/>
      <sheetName val="Sundurliðanir"/>
      <sheetName val="Afstemming við TB"/>
      <sheetName val="Samandregið form"/>
      <sheetName val="Áritun"/>
      <sheetName val="Skýrsla stjórnar"/>
    </sheetNames>
    <sheetDataSet>
      <sheetData sheetId="0"/>
      <sheetData sheetId="1"/>
      <sheetData sheetId="2" refreshError="1">
        <row r="13">
          <cell r="B13">
            <v>37256</v>
          </cell>
        </row>
        <row r="14">
          <cell r="B14">
            <v>36891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Efnisyfirlit"/>
      <sheetName val="Áritun endurskoðað"/>
      <sheetName val="Áritun Bæjarstj"/>
      <sheetName val="Ársreikningur"/>
      <sheetName val="Skýringar (2)"/>
      <sheetName val="Sundurliðanir - nota"/>
      <sheetName val="Sheet1 (2)"/>
      <sheetName val="Sundurliðanir"/>
      <sheetName val="Forsíða"/>
    </sheetNames>
    <sheetDataSet>
      <sheetData sheetId="0" refreshError="1">
        <row r="11">
          <cell r="B11" t="str">
            <v>2009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nisatriði"/>
      <sheetName val="Minnisatriði vTB"/>
      <sheetName val="Dagsetning"/>
      <sheetName val="Forsida"/>
      <sheetName val="Efnisyfirlit"/>
      <sheetName val="Áritun nota "/>
      <sheetName val="Skýrsla stjórnar"/>
      <sheetName val="Ársreikningur"/>
      <sheetName val="Skýringar"/>
      <sheetName val="Sundurliðanir"/>
      <sheetName val="Sundurliðanir ekki nota"/>
      <sheetName val="Afstemming við TB"/>
      <sheetName val="Chart1"/>
      <sheetName val="Compatibility Report"/>
    </sheetNames>
    <sheetDataSet>
      <sheetData sheetId="0"/>
      <sheetData sheetId="1"/>
      <sheetData sheetId="2">
        <row r="11">
          <cell r="B11">
            <v>2019</v>
          </cell>
        </row>
        <row r="12">
          <cell r="B12">
            <v>2018</v>
          </cell>
        </row>
        <row r="13">
          <cell r="B13">
            <v>43830</v>
          </cell>
        </row>
        <row r="14">
          <cell r="B14">
            <v>43465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Efnisyfirlit"/>
      <sheetName val="Áritun endurskoðað"/>
      <sheetName val="Áritun Bæjarstj"/>
      <sheetName val="Ársreikningur"/>
      <sheetName val="Lead"/>
      <sheetName val="Links"/>
      <sheetName val="Skýringar"/>
      <sheetName val="Sundurliðanir"/>
      <sheetName val="Afstemming við TB"/>
      <sheetName val="Forsíða"/>
      <sheetName val="Minnisatriði"/>
      <sheetName val="Minnisatriði vTB"/>
      <sheetName val="Sheet1"/>
      <sheetName val="Sundurliðanir áætlun"/>
      <sheetName val="Áritun"/>
      <sheetName val="Skýrsla stjórnar"/>
      <sheetName val="Sheet2"/>
    </sheetNames>
    <sheetDataSet>
      <sheetData sheetId="0">
        <row r="11">
          <cell r="B11" t="str">
            <v>2009</v>
          </cell>
        </row>
        <row r="13">
          <cell r="B13" t="str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Forsida"/>
      <sheetName val="Efnisyfirlit"/>
      <sheetName val="Áritun"/>
      <sheetName val="Skýrsla sveitarstjórnar"/>
      <sheetName val="rekstur"/>
      <sheetName val="efnahagur og sjst"/>
      <sheetName val="Sjóðstreymi m.áætlun"/>
      <sheetName val="Skýringar"/>
      <sheetName val="Skýringar II"/>
      <sheetName val="Viðauki-Rekstraryfirlit"/>
      <sheetName val="Rekstraryfirlit (ekki notað)"/>
      <sheetName val="Áritun endurskoðað"/>
      <sheetName val="Afst. v. skýring 6"/>
      <sheetName val="Afstemming við TB"/>
      <sheetName val="Áritun endurskoðaðGamalt"/>
      <sheetName val="Skýrsla sveitarstjórnarGamalt"/>
      <sheetName val="Links"/>
    </sheetNames>
    <sheetDataSet>
      <sheetData sheetId="0">
        <row r="15">
          <cell r="B15" t="str">
            <v>Sveitarfélagið Garður</v>
          </cell>
        </row>
      </sheetData>
      <sheetData sheetId="1" refreshError="1"/>
      <sheetData sheetId="2" refreshError="1"/>
      <sheetData sheetId="3"/>
      <sheetData sheetId="4" refreshError="1"/>
      <sheetData sheetId="5">
        <row r="27">
          <cell r="D27">
            <v>-76652658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Forsida S&amp;S"/>
      <sheetName val="Efnisyfirlit S&amp;S"/>
      <sheetName val="Efnisyfirlit"/>
      <sheetName val="Ársreikningur "/>
      <sheetName val="Málaflokkar"/>
      <sheetName val="Forsida"/>
      <sheetName val="Skýringar"/>
      <sheetName val="HeildaryfirlitX"/>
      <sheetName val="Sundurliðanir"/>
      <sheetName val="SundurliðanirX"/>
      <sheetName val="Áritun endurskoðað"/>
      <sheetName val="Skýrsla stjórnar"/>
      <sheetName val="Afstemming við TB"/>
    </sheetNames>
    <sheetDataSet>
      <sheetData sheetId="0"/>
      <sheetData sheetId="1"/>
      <sheetData sheetId="2"/>
      <sheetData sheetId="3"/>
      <sheetData sheetId="4" refreshError="1">
        <row r="41">
          <cell r="H41">
            <v>682055906</v>
          </cell>
        </row>
      </sheetData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Ársreikningur"/>
      <sheetName val="móðurf. q."/>
      <sheetName val="RR m.aukadálk"/>
      <sheetName val="RR m.aukadálk. enskur"/>
      <sheetName val="Ársreikningur "/>
      <sheetName val="Ársreikn. enskur "/>
      <sheetName val="Eigið fé"/>
      <sheetName val="Equity"/>
      <sheetName val="Skýringar"/>
      <sheetName val="Skýringar á ensku"/>
      <sheetName val="Svæði"/>
      <sheetName val="Segment"/>
      <sheetName val="Sundurliðanir"/>
      <sheetName val="Sjóðstr. 1. dálkur"/>
      <sheetName val="Sjstr. 1. d. enskt"/>
      <sheetName val="Afstemming við TB"/>
      <sheetName val="Chart1"/>
      <sheetName val="Ársreikningur ISK"/>
    </sheetNames>
    <sheetDataSet>
      <sheetData sheetId="0" refreshError="1">
        <row r="19">
          <cell r="B19" t="str">
            <v>1.1.-31.12.2005</v>
          </cell>
        </row>
        <row r="20">
          <cell r="B20" t="str">
            <v>1.1.-31.12.2004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gsetning"/>
      <sheetName val="TB tengingar"/>
      <sheetName val="Forsida"/>
      <sheetName val="Efnisyfirlit"/>
      <sheetName val="Ársreikningur"/>
      <sheetName val="Skýringar"/>
      <sheetName val="Ryfirlit samstæðu '12"/>
      <sheetName val="Vinnublað sjóðstreymis"/>
      <sheetName val="Ryfirlit samstæðu '12 áætlun"/>
      <sheetName val="Ryfirlit samstæðu '11"/>
      <sheetName val="Ryfirlit '12 án jöfn"/>
      <sheetName val="Ryfirlit '11 án jöfn"/>
    </sheetNames>
    <sheetDataSet>
      <sheetData sheetId="0">
        <row r="13">
          <cell r="B13">
            <v>41274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iningartré fjárhags"/>
      <sheetName val="Leiðréttingar "/>
    </sheetNames>
    <sheetDataSet>
      <sheetData sheetId="0">
        <row r="8">
          <cell r="C8">
            <v>10200000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0177-6DED-4EE0-8A86-59661CDE68E4}">
  <dimension ref="A1:N48"/>
  <sheetViews>
    <sheetView zoomScale="130" zoomScaleNormal="130" workbookViewId="0">
      <selection activeCell="B21" sqref="B21"/>
    </sheetView>
  </sheetViews>
  <sheetFormatPr defaultRowHeight="12.75" x14ac:dyDescent="0.2"/>
  <cols>
    <col min="1" max="1" width="31.6640625" customWidth="1"/>
    <col min="2" max="2" width="13.1640625" customWidth="1"/>
    <col min="3" max="5" width="13" customWidth="1"/>
    <col min="6" max="6" width="14" customWidth="1"/>
    <col min="7" max="7" width="11.83203125" bestFit="1" customWidth="1"/>
    <col min="8" max="8" width="12.6640625" customWidth="1"/>
    <col min="9" max="9" width="13.83203125" customWidth="1"/>
    <col min="10" max="10" width="13.33203125" customWidth="1"/>
    <col min="11" max="11" width="13" customWidth="1"/>
    <col min="12" max="12" width="15.6640625" customWidth="1"/>
    <col min="13" max="13" width="14" customWidth="1"/>
    <col min="14" max="14" width="20.1640625" customWidth="1"/>
  </cols>
  <sheetData>
    <row r="1" spans="1:14" ht="20.25" x14ac:dyDescent="0.3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</row>
    <row r="2" spans="1:14" x14ac:dyDescent="0.2">
      <c r="A2" s="47"/>
      <c r="B2" s="47"/>
      <c r="C2" s="47"/>
      <c r="D2" s="47"/>
      <c r="E2" s="47"/>
      <c r="F2" s="47" t="s">
        <v>1</v>
      </c>
      <c r="G2" s="47" t="s">
        <v>1</v>
      </c>
      <c r="H2" s="47"/>
      <c r="I2" s="47"/>
      <c r="J2" s="47"/>
      <c r="K2" s="48"/>
      <c r="L2" s="48"/>
    </row>
    <row r="3" spans="1:14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4" ht="38.25" x14ac:dyDescent="0.2">
      <c r="A5" s="49"/>
      <c r="B5" s="50" t="s">
        <v>46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  <c r="H5" s="50" t="s">
        <v>110</v>
      </c>
      <c r="I5" s="51" t="s">
        <v>54</v>
      </c>
      <c r="J5" s="52" t="s">
        <v>55</v>
      </c>
      <c r="K5" s="53" t="s">
        <v>116</v>
      </c>
      <c r="L5" s="54" t="s">
        <v>121</v>
      </c>
    </row>
    <row r="6" spans="1:14" x14ac:dyDescent="0.2">
      <c r="A6" s="49"/>
      <c r="B6" s="49"/>
      <c r="C6" s="49"/>
      <c r="D6" s="49"/>
      <c r="E6" s="49"/>
      <c r="F6" s="49"/>
      <c r="G6" s="49"/>
      <c r="H6" s="49"/>
      <c r="I6" s="49"/>
      <c r="J6" s="55"/>
      <c r="K6" s="56"/>
      <c r="L6" s="57"/>
    </row>
    <row r="7" spans="1:14" x14ac:dyDescent="0.2">
      <c r="A7" s="58" t="s">
        <v>56</v>
      </c>
      <c r="B7" s="49"/>
      <c r="C7" s="49"/>
      <c r="D7" s="49"/>
      <c r="E7" s="49"/>
      <c r="F7" s="49"/>
      <c r="G7" s="49"/>
      <c r="H7" s="49"/>
      <c r="I7" s="49"/>
      <c r="J7" s="55"/>
      <c r="K7" s="56"/>
      <c r="L7" s="57"/>
    </row>
    <row r="8" spans="1:14" x14ac:dyDescent="0.2">
      <c r="A8" s="49"/>
      <c r="B8" s="49"/>
      <c r="C8" s="49"/>
      <c r="D8" s="49"/>
      <c r="E8" s="49"/>
      <c r="F8" s="49"/>
      <c r="G8" s="49"/>
      <c r="H8" s="49"/>
      <c r="I8" s="49"/>
      <c r="J8" s="55"/>
      <c r="K8" s="56"/>
      <c r="L8" s="57"/>
    </row>
    <row r="9" spans="1:14" x14ac:dyDescent="0.2">
      <c r="A9" s="49" t="s">
        <v>70</v>
      </c>
      <c r="B9" s="59"/>
      <c r="C9" s="59">
        <v>16391474</v>
      </c>
      <c r="D9" s="59">
        <v>21173963</v>
      </c>
      <c r="E9" s="59">
        <v>7500000</v>
      </c>
      <c r="F9" s="59"/>
      <c r="G9" s="59">
        <v>11500000</v>
      </c>
      <c r="H9" s="59"/>
      <c r="I9" s="59">
        <v>56565437</v>
      </c>
      <c r="J9" s="60">
        <v>22200000</v>
      </c>
      <c r="K9" s="61">
        <v>69898672</v>
      </c>
      <c r="L9" s="62">
        <v>33975000</v>
      </c>
    </row>
    <row r="10" spans="1:14" x14ac:dyDescent="0.2">
      <c r="A10" s="49" t="s">
        <v>22</v>
      </c>
      <c r="B10" s="59">
        <v>31000000</v>
      </c>
      <c r="C10" s="59"/>
      <c r="D10" s="59"/>
      <c r="E10" s="59"/>
      <c r="F10" s="59"/>
      <c r="G10" s="59"/>
      <c r="H10" s="59"/>
      <c r="I10" s="59">
        <v>31000000</v>
      </c>
      <c r="J10" s="60">
        <v>34000000</v>
      </c>
      <c r="K10" s="61">
        <v>34300000</v>
      </c>
      <c r="L10" s="62">
        <v>43600000</v>
      </c>
    </row>
    <row r="11" spans="1:14" x14ac:dyDescent="0.2">
      <c r="A11" s="49" t="s">
        <v>71</v>
      </c>
      <c r="B11" s="59"/>
      <c r="C11" s="59">
        <v>0</v>
      </c>
      <c r="D11" s="59">
        <v>42000000</v>
      </c>
      <c r="E11" s="59">
        <v>30300000</v>
      </c>
      <c r="F11" s="59"/>
      <c r="G11" s="59"/>
      <c r="H11" s="59"/>
      <c r="I11" s="59">
        <v>72300000</v>
      </c>
      <c r="J11" s="60">
        <v>96662000</v>
      </c>
      <c r="K11" s="61">
        <v>110009842</v>
      </c>
      <c r="L11" s="62">
        <v>73893000</v>
      </c>
    </row>
    <row r="12" spans="1:14" x14ac:dyDescent="0.2">
      <c r="A12" s="49" t="s">
        <v>57</v>
      </c>
      <c r="B12" s="59">
        <v>10200000</v>
      </c>
      <c r="C12" s="59"/>
      <c r="D12" s="59">
        <v>6500000</v>
      </c>
      <c r="E12" s="59">
        <v>4000000</v>
      </c>
      <c r="F12" s="59">
        <v>9900000</v>
      </c>
      <c r="G12" s="59">
        <v>6800000</v>
      </c>
      <c r="H12" s="59"/>
      <c r="I12" s="59">
        <v>37400000</v>
      </c>
      <c r="J12" s="60">
        <v>35400000</v>
      </c>
      <c r="K12" s="61">
        <v>37400000</v>
      </c>
      <c r="L12" s="62">
        <v>37400000</v>
      </c>
    </row>
    <row r="13" spans="1:14" x14ac:dyDescent="0.2">
      <c r="A13" s="49" t="s">
        <v>5</v>
      </c>
      <c r="B13" s="59">
        <v>9000000</v>
      </c>
      <c r="C13" s="59"/>
      <c r="D13" s="59">
        <v>2000000</v>
      </c>
      <c r="E13" s="59">
        <v>1000000</v>
      </c>
      <c r="F13" s="59"/>
      <c r="G13" s="59">
        <v>6750000</v>
      </c>
      <c r="H13" s="59">
        <v>4900000</v>
      </c>
      <c r="I13" s="59">
        <v>23650000</v>
      </c>
      <c r="J13" s="60">
        <v>67000000</v>
      </c>
      <c r="K13" s="61">
        <v>22991159</v>
      </c>
      <c r="L13" s="62">
        <v>46948067</v>
      </c>
      <c r="N13" s="34"/>
    </row>
    <row r="14" spans="1:14" x14ac:dyDescent="0.2">
      <c r="A14" s="49" t="s">
        <v>108</v>
      </c>
      <c r="B14" s="59"/>
      <c r="C14" s="59"/>
      <c r="D14" s="59"/>
      <c r="E14" s="59"/>
      <c r="F14" s="59"/>
      <c r="G14" s="59">
        <v>22000000</v>
      </c>
      <c r="H14" s="59"/>
      <c r="I14" s="59">
        <v>22000000</v>
      </c>
      <c r="J14" s="60">
        <v>26775000</v>
      </c>
      <c r="K14" s="61">
        <v>26775000</v>
      </c>
      <c r="L14" s="62">
        <v>26775000</v>
      </c>
    </row>
    <row r="15" spans="1:14" x14ac:dyDescent="0.2">
      <c r="A15" s="49" t="s">
        <v>18</v>
      </c>
      <c r="B15" s="59"/>
      <c r="C15" s="59">
        <v>18950000</v>
      </c>
      <c r="D15" s="59">
        <v>17506114</v>
      </c>
      <c r="E15" s="59">
        <v>14300000</v>
      </c>
      <c r="F15" s="59">
        <v>2000000</v>
      </c>
      <c r="G15" s="59">
        <v>4500000</v>
      </c>
      <c r="H15" s="59">
        <v>3600000</v>
      </c>
      <c r="I15" s="59">
        <v>60856114</v>
      </c>
      <c r="J15" s="60">
        <v>68491279</v>
      </c>
      <c r="K15" s="61">
        <v>68056279</v>
      </c>
      <c r="L15" s="62">
        <v>25152536</v>
      </c>
    </row>
    <row r="16" spans="1:14" x14ac:dyDescent="0.2">
      <c r="A16" s="49" t="s">
        <v>58</v>
      </c>
      <c r="B16" s="59">
        <v>0</v>
      </c>
      <c r="C16" s="59"/>
      <c r="D16" s="59">
        <v>0</v>
      </c>
      <c r="E16" s="59">
        <v>0</v>
      </c>
      <c r="F16" s="59"/>
      <c r="G16" s="59"/>
      <c r="H16" s="59"/>
      <c r="I16" s="59">
        <v>0</v>
      </c>
      <c r="J16" s="60">
        <v>-35806114</v>
      </c>
      <c r="K16" s="61">
        <v>-51116140</v>
      </c>
      <c r="L16" s="62">
        <v>-68491279</v>
      </c>
    </row>
    <row r="17" spans="1:14" x14ac:dyDescent="0.2">
      <c r="A17" s="49" t="s">
        <v>107</v>
      </c>
      <c r="B17" s="59"/>
      <c r="C17" s="59"/>
      <c r="D17" s="59">
        <v>500000</v>
      </c>
      <c r="E17" s="59"/>
      <c r="F17" s="59"/>
      <c r="G17" s="59"/>
      <c r="H17" s="59"/>
      <c r="I17" s="59">
        <v>500000</v>
      </c>
      <c r="J17" s="60">
        <v>482998</v>
      </c>
      <c r="K17" s="61">
        <v>1526231</v>
      </c>
      <c r="L17" s="62">
        <v>960706</v>
      </c>
    </row>
    <row r="18" spans="1:14" x14ac:dyDescent="0.2">
      <c r="A18" s="49"/>
      <c r="B18" s="63">
        <v>50200000</v>
      </c>
      <c r="C18" s="63">
        <v>35341474</v>
      </c>
      <c r="D18" s="63">
        <v>89680077</v>
      </c>
      <c r="E18" s="63">
        <v>57100000</v>
      </c>
      <c r="F18" s="63">
        <v>11900000</v>
      </c>
      <c r="G18" s="63">
        <v>51550000</v>
      </c>
      <c r="H18" s="63">
        <v>8500000</v>
      </c>
      <c r="I18" s="63">
        <v>304271551</v>
      </c>
      <c r="J18" s="64">
        <v>315205163</v>
      </c>
      <c r="K18" s="65">
        <v>319841043</v>
      </c>
      <c r="L18" s="66">
        <v>220213030</v>
      </c>
      <c r="M18" s="39"/>
      <c r="N18" s="40"/>
    </row>
    <row r="19" spans="1:14" x14ac:dyDescent="0.2">
      <c r="A19" s="49"/>
      <c r="B19" s="59"/>
      <c r="C19" s="59"/>
      <c r="D19" s="59"/>
      <c r="E19" s="59"/>
      <c r="F19" s="59"/>
      <c r="G19" s="59"/>
      <c r="H19" s="59"/>
      <c r="I19" s="59"/>
      <c r="J19" s="60"/>
      <c r="K19" s="61"/>
      <c r="L19" s="62"/>
      <c r="M19" s="39"/>
    </row>
    <row r="20" spans="1:14" x14ac:dyDescent="0.2">
      <c r="A20" s="49" t="s">
        <v>11</v>
      </c>
      <c r="B20" s="59">
        <v>42000000</v>
      </c>
      <c r="C20" s="59">
        <v>15500000</v>
      </c>
      <c r="D20" s="59">
        <v>53000000</v>
      </c>
      <c r="E20" s="59">
        <v>14000000</v>
      </c>
      <c r="F20" s="59">
        <v>9000000</v>
      </c>
      <c r="G20" s="59">
        <v>28000000</v>
      </c>
      <c r="H20" s="59">
        <v>1500000</v>
      </c>
      <c r="I20" s="59">
        <v>163000000</v>
      </c>
      <c r="J20" s="60">
        <v>145476875</v>
      </c>
      <c r="K20" s="61">
        <v>155404111</v>
      </c>
      <c r="L20" s="62">
        <v>131009602</v>
      </c>
      <c r="M20" s="39"/>
      <c r="N20" s="34"/>
    </row>
    <row r="21" spans="1:14" x14ac:dyDescent="0.2">
      <c r="A21" s="49" t="s">
        <v>80</v>
      </c>
      <c r="B21" s="59">
        <v>5100000</v>
      </c>
      <c r="C21" s="59">
        <v>850000</v>
      </c>
      <c r="D21" s="59">
        <v>7500000</v>
      </c>
      <c r="E21" s="59">
        <v>950000</v>
      </c>
      <c r="F21" s="59">
        <v>1500000</v>
      </c>
      <c r="G21" s="59">
        <v>9000000</v>
      </c>
      <c r="H21" s="59">
        <v>250000</v>
      </c>
      <c r="I21" s="59">
        <v>25150000</v>
      </c>
      <c r="J21" s="60">
        <v>30277334</v>
      </c>
      <c r="K21" s="61">
        <v>25731256</v>
      </c>
      <c r="L21" s="62">
        <v>19088337</v>
      </c>
      <c r="M21" s="39"/>
      <c r="N21" s="40"/>
    </row>
    <row r="22" spans="1:14" x14ac:dyDescent="0.2">
      <c r="A22" s="49" t="s">
        <v>74</v>
      </c>
      <c r="B22" s="59">
        <v>2000000</v>
      </c>
      <c r="C22" s="59"/>
      <c r="D22" s="59">
        <v>13000000</v>
      </c>
      <c r="E22" s="59">
        <v>8000000</v>
      </c>
      <c r="F22" s="59">
        <v>1000000</v>
      </c>
      <c r="G22" s="59">
        <v>12000000</v>
      </c>
      <c r="H22" s="59">
        <v>6500000</v>
      </c>
      <c r="I22" s="59">
        <v>42500000</v>
      </c>
      <c r="J22" s="60">
        <v>49081666</v>
      </c>
      <c r="K22" s="61">
        <v>49940502</v>
      </c>
      <c r="L22" s="62">
        <v>44163159</v>
      </c>
      <c r="M22" s="39"/>
    </row>
    <row r="23" spans="1:14" x14ac:dyDescent="0.2">
      <c r="A23" s="49" t="s">
        <v>34</v>
      </c>
      <c r="B23" s="59"/>
      <c r="C23" s="59"/>
      <c r="D23" s="59"/>
      <c r="E23" s="46"/>
      <c r="F23" s="59"/>
      <c r="G23" s="59"/>
      <c r="H23" s="59"/>
      <c r="I23" s="59">
        <v>0</v>
      </c>
      <c r="J23" s="60"/>
      <c r="K23" s="61"/>
      <c r="L23" s="62"/>
      <c r="M23" s="39"/>
      <c r="N23" s="34"/>
    </row>
    <row r="24" spans="1:14" x14ac:dyDescent="0.2">
      <c r="A24" s="49" t="s">
        <v>19</v>
      </c>
      <c r="B24" s="59"/>
      <c r="C24" s="59"/>
      <c r="D24" s="59">
        <v>10000000</v>
      </c>
      <c r="E24" s="59"/>
      <c r="F24" s="59"/>
      <c r="G24" s="59"/>
      <c r="H24" s="59"/>
      <c r="I24" s="59">
        <v>10000000</v>
      </c>
      <c r="J24" s="60">
        <v>21000000</v>
      </c>
      <c r="K24" s="61"/>
      <c r="L24" s="62"/>
      <c r="M24" s="39"/>
    </row>
    <row r="25" spans="1:14" hidden="1" x14ac:dyDescent="0.2">
      <c r="A25" s="49" t="s">
        <v>59</v>
      </c>
      <c r="B25" s="59"/>
      <c r="C25" s="59"/>
      <c r="D25" s="59"/>
      <c r="E25" s="59"/>
      <c r="F25" s="59"/>
      <c r="G25" s="59"/>
      <c r="H25" s="59"/>
      <c r="I25" s="59">
        <v>0</v>
      </c>
      <c r="J25" s="60"/>
      <c r="K25" s="61"/>
      <c r="L25" s="62"/>
      <c r="M25" s="39"/>
    </row>
    <row r="26" spans="1:14" x14ac:dyDescent="0.2">
      <c r="A26" s="49" t="s">
        <v>106</v>
      </c>
      <c r="B26" s="59"/>
      <c r="C26" s="59">
        <v>18950000</v>
      </c>
      <c r="D26" s="59">
        <v>6000000</v>
      </c>
      <c r="E26" s="59">
        <v>33000000</v>
      </c>
      <c r="F26" s="59"/>
      <c r="G26" s="59">
        <v>2000000</v>
      </c>
      <c r="H26" s="59"/>
      <c r="I26" s="59">
        <v>59950000</v>
      </c>
      <c r="J26" s="60">
        <v>58050000</v>
      </c>
      <c r="K26" s="61">
        <v>86635000</v>
      </c>
      <c r="L26" s="62">
        <v>23548889</v>
      </c>
      <c r="M26" s="39"/>
      <c r="N26" s="34"/>
    </row>
    <row r="27" spans="1:14" hidden="1" x14ac:dyDescent="0.2">
      <c r="A27" s="49" t="s">
        <v>60</v>
      </c>
      <c r="B27" s="59"/>
      <c r="C27" s="59"/>
      <c r="D27" s="59"/>
      <c r="E27" s="59"/>
      <c r="F27" s="59"/>
      <c r="G27" s="59"/>
      <c r="H27" s="59"/>
      <c r="I27" s="59">
        <v>0</v>
      </c>
      <c r="J27" s="59"/>
      <c r="K27" s="61"/>
      <c r="L27" s="62"/>
      <c r="M27" s="39"/>
    </row>
    <row r="28" spans="1:14" x14ac:dyDescent="0.2">
      <c r="A28" s="49" t="s">
        <v>62</v>
      </c>
      <c r="B28" s="59"/>
      <c r="C28" s="59"/>
      <c r="D28" s="59"/>
      <c r="E28" s="59"/>
      <c r="F28" s="59"/>
      <c r="G28" s="59"/>
      <c r="H28" s="59"/>
      <c r="I28" s="59">
        <v>0</v>
      </c>
      <c r="J28" s="60"/>
      <c r="K28" s="61"/>
      <c r="L28" s="62"/>
      <c r="M28" s="39"/>
    </row>
    <row r="29" spans="1:14" x14ac:dyDescent="0.2">
      <c r="A29" s="46"/>
      <c r="B29" s="46"/>
      <c r="C29" s="46"/>
      <c r="D29" s="46"/>
      <c r="E29" s="46"/>
      <c r="F29" s="46"/>
      <c r="G29" s="46"/>
      <c r="H29" s="46"/>
      <c r="I29" s="46"/>
      <c r="J29" s="67"/>
      <c r="K29" s="68"/>
      <c r="L29" s="69"/>
      <c r="M29" s="39"/>
    </row>
    <row r="30" spans="1:14" x14ac:dyDescent="0.2">
      <c r="A30" s="49"/>
      <c r="B30" s="59"/>
      <c r="C30" s="59"/>
      <c r="D30" s="59"/>
      <c r="E30" s="59"/>
      <c r="F30" s="59"/>
      <c r="G30" s="59"/>
      <c r="H30" s="59"/>
      <c r="I30" s="59">
        <v>0</v>
      </c>
      <c r="J30" s="60"/>
      <c r="K30" s="61"/>
      <c r="L30" s="62"/>
      <c r="M30" s="39"/>
    </row>
    <row r="31" spans="1:14" x14ac:dyDescent="0.2">
      <c r="A31" s="49"/>
      <c r="B31" s="63">
        <v>49100000</v>
      </c>
      <c r="C31" s="63">
        <v>35300000</v>
      </c>
      <c r="D31" s="63">
        <v>89500000</v>
      </c>
      <c r="E31" s="63">
        <v>55950000</v>
      </c>
      <c r="F31" s="63">
        <v>11500000</v>
      </c>
      <c r="G31" s="63">
        <v>51000000</v>
      </c>
      <c r="H31" s="63">
        <v>8250000</v>
      </c>
      <c r="I31" s="63">
        <v>300600000</v>
      </c>
      <c r="J31" s="64">
        <v>303885875</v>
      </c>
      <c r="K31" s="65">
        <v>317710869</v>
      </c>
      <c r="L31" s="66">
        <v>217809987</v>
      </c>
      <c r="M31" s="39"/>
    </row>
    <row r="32" spans="1:14" x14ac:dyDescent="0.2">
      <c r="A32" s="49"/>
      <c r="B32" s="59"/>
      <c r="C32" s="59"/>
      <c r="D32" s="59"/>
      <c r="E32" s="59"/>
      <c r="F32" s="59"/>
      <c r="G32" s="59"/>
      <c r="H32" s="59"/>
      <c r="I32" s="59"/>
      <c r="J32" s="60"/>
      <c r="K32" s="61"/>
      <c r="L32" s="62"/>
      <c r="M32" s="39"/>
    </row>
    <row r="33" spans="1:13" x14ac:dyDescent="0.2">
      <c r="A33" s="49" t="s">
        <v>117</v>
      </c>
      <c r="B33" s="59"/>
      <c r="C33" s="59"/>
      <c r="D33" s="59"/>
      <c r="E33" s="59"/>
      <c r="F33" s="59"/>
      <c r="G33" s="59"/>
      <c r="H33" s="59"/>
      <c r="I33" s="59">
        <v>0</v>
      </c>
      <c r="J33" s="60"/>
      <c r="K33" s="61">
        <v>-173726</v>
      </c>
      <c r="L33" s="62">
        <v>-76072</v>
      </c>
      <c r="M33" s="39"/>
    </row>
    <row r="34" spans="1:13" x14ac:dyDescent="0.2">
      <c r="A34" s="49"/>
      <c r="B34" s="59"/>
      <c r="C34" s="59"/>
      <c r="D34" s="59"/>
      <c r="E34" s="59"/>
      <c r="F34" s="59"/>
      <c r="G34" s="59"/>
      <c r="H34" s="59"/>
      <c r="I34" s="59"/>
      <c r="J34" s="60"/>
      <c r="K34" s="61"/>
      <c r="L34" s="62"/>
      <c r="M34" s="39"/>
    </row>
    <row r="35" spans="1:13" x14ac:dyDescent="0.2">
      <c r="A35" s="49" t="s">
        <v>61</v>
      </c>
      <c r="B35" s="59">
        <v>1100000</v>
      </c>
      <c r="C35" s="59">
        <v>41474</v>
      </c>
      <c r="D35" s="59">
        <v>180077</v>
      </c>
      <c r="E35" s="59">
        <v>1150000</v>
      </c>
      <c r="F35" s="59">
        <v>400000</v>
      </c>
      <c r="G35" s="59">
        <v>550000</v>
      </c>
      <c r="H35" s="59">
        <v>250000</v>
      </c>
      <c r="I35" s="59">
        <v>3671551</v>
      </c>
      <c r="J35" s="60">
        <v>11319288</v>
      </c>
      <c r="K35" s="61">
        <v>1956448</v>
      </c>
      <c r="L35" s="62">
        <v>2326971</v>
      </c>
      <c r="M35" s="39"/>
    </row>
    <row r="36" spans="1:13" x14ac:dyDescent="0.2">
      <c r="B36" s="34"/>
      <c r="C36" s="34"/>
      <c r="D36" s="34"/>
      <c r="E36" s="34"/>
      <c r="F36" s="34"/>
      <c r="G36" s="34"/>
      <c r="H36" s="34"/>
      <c r="I36" s="34"/>
      <c r="J36" s="34"/>
      <c r="K36" s="34"/>
      <c r="M36" s="39"/>
    </row>
    <row r="37" spans="1:13" x14ac:dyDescent="0.2"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3" x14ac:dyDescent="0.2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3" x14ac:dyDescent="0.2"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3" x14ac:dyDescent="0.2"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3" hidden="1" x14ac:dyDescent="0.2">
      <c r="B41" s="34">
        <v>-29151102</v>
      </c>
      <c r="C41" s="34">
        <v>3768760</v>
      </c>
      <c r="D41" s="34">
        <v>50828830</v>
      </c>
      <c r="E41" s="34">
        <v>11618540</v>
      </c>
      <c r="F41" s="34">
        <v>7468071</v>
      </c>
      <c r="G41" s="34">
        <v>19000709</v>
      </c>
      <c r="H41" s="34"/>
      <c r="I41" s="34">
        <v>-1012668</v>
      </c>
      <c r="J41" s="34"/>
      <c r="K41" s="34"/>
    </row>
    <row r="42" spans="1:13" hidden="1" x14ac:dyDescent="0.2">
      <c r="B42" s="34">
        <v>29487332</v>
      </c>
      <c r="C42" s="34">
        <v>-2500000</v>
      </c>
      <c r="D42" s="34">
        <v>-14000000</v>
      </c>
      <c r="E42" s="34">
        <v>-5000000</v>
      </c>
      <c r="F42" s="34">
        <v>-4000000</v>
      </c>
      <c r="G42" s="34">
        <v>-5000000</v>
      </c>
      <c r="H42" s="34"/>
      <c r="I42" s="34">
        <v>1012668</v>
      </c>
      <c r="J42" s="34"/>
      <c r="K42" s="34"/>
    </row>
    <row r="43" spans="1:13" hidden="1" x14ac:dyDescent="0.2">
      <c r="B43" s="34">
        <f>B41+B42</f>
        <v>336230</v>
      </c>
      <c r="C43" s="34">
        <f>C41+C42</f>
        <v>1268760</v>
      </c>
      <c r="D43" s="34">
        <f t="shared" ref="D43:I43" si="0">D41+D42</f>
        <v>36828830</v>
      </c>
      <c r="E43" s="34">
        <f t="shared" si="0"/>
        <v>6618540</v>
      </c>
      <c r="F43" s="34">
        <f t="shared" si="0"/>
        <v>3468071</v>
      </c>
      <c r="G43" s="34">
        <f t="shared" si="0"/>
        <v>14000709</v>
      </c>
      <c r="H43" s="34"/>
      <c r="I43" s="34">
        <f t="shared" si="0"/>
        <v>0</v>
      </c>
      <c r="J43" s="34">
        <f>SUM(B43:I43)</f>
        <v>62521140</v>
      </c>
      <c r="K43" s="34"/>
    </row>
    <row r="44" spans="1:13" x14ac:dyDescent="0.2"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3" x14ac:dyDescent="0.2"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3" x14ac:dyDescent="0.2"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3" x14ac:dyDescent="0.2"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3" x14ac:dyDescent="0.2">
      <c r="B48" s="34"/>
      <c r="C48" s="34"/>
      <c r="D48" s="34"/>
      <c r="E48" s="34"/>
      <c r="F48" s="34"/>
      <c r="G48" s="34"/>
      <c r="H48" s="34"/>
      <c r="I48" s="34"/>
      <c r="J48" s="34"/>
      <c r="K48" s="34"/>
    </row>
  </sheetData>
  <sheetProtection algorithmName="SHA-512" hashValue="0+p8eVnagNiclm3rwrSMGUZSlDjfdUwBNKY5Fp/ZaVnqoTNeIn94OFkvUGmAM2vi896Z80dfITTaLd+ifNo7kA==" saltValue="RO6LbXyNJWDeR8GhhwIfRg==" spinCount="100000" sheet="1" objects="1" scenarios="1"/>
  <mergeCells count="1">
    <mergeCell ref="A1:K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8BD0-CD22-4A79-9CE1-C34AB4E15435}">
  <dimension ref="A1:L81"/>
  <sheetViews>
    <sheetView zoomScaleNormal="100" workbookViewId="0">
      <selection sqref="A1:J33"/>
    </sheetView>
  </sheetViews>
  <sheetFormatPr defaultColWidth="10.6640625" defaultRowHeight="12.75" outlineLevelRow="1" x14ac:dyDescent="0.2"/>
  <cols>
    <col min="1" max="1" width="1.6640625" style="7" customWidth="1"/>
    <col min="2" max="2" width="63.1640625" style="32" customWidth="1"/>
    <col min="3" max="3" width="42.6640625" style="25" customWidth="1"/>
    <col min="4" max="4" width="3.6640625" style="25" customWidth="1"/>
    <col min="5" max="5" width="3.1640625" style="25" customWidth="1"/>
    <col min="6" max="7" width="14.5" style="6" customWidth="1"/>
    <col min="8" max="8" width="17.6640625" style="25" bestFit="1" customWidth="1"/>
    <col min="9" max="9" width="16" style="6" customWidth="1"/>
    <col min="10" max="10" width="3.1640625" style="6" customWidth="1"/>
    <col min="11" max="12" width="14.1640625" style="6" bestFit="1" customWidth="1"/>
    <col min="13" max="13" width="14.1640625" style="6" customWidth="1"/>
    <col min="14" max="16384" width="10.6640625" style="6"/>
  </cols>
  <sheetData>
    <row r="1" spans="1:11" s="4" customFormat="1" ht="20.25" x14ac:dyDescent="0.3">
      <c r="A1" s="1" t="s">
        <v>0</v>
      </c>
      <c r="B1" s="1"/>
      <c r="C1" s="2"/>
      <c r="D1" s="3"/>
      <c r="E1" s="3"/>
      <c r="H1" s="3"/>
    </row>
    <row r="2" spans="1:11" ht="12.75" customHeight="1" x14ac:dyDescent="0.2">
      <c r="A2" s="5"/>
      <c r="B2" s="5"/>
      <c r="C2" s="5"/>
      <c r="D2" s="5"/>
      <c r="E2" s="5"/>
      <c r="F2" s="5" t="s">
        <v>1</v>
      </c>
      <c r="G2" s="5" t="s">
        <v>1</v>
      </c>
      <c r="H2" s="5"/>
      <c r="I2" s="5"/>
      <c r="J2" s="5"/>
    </row>
    <row r="3" spans="1:11" x14ac:dyDescent="0.2">
      <c r="B3" s="7"/>
      <c r="C3" s="7"/>
      <c r="D3" s="7"/>
      <c r="E3" s="7"/>
      <c r="H3" s="7"/>
    </row>
    <row r="4" spans="1:11" ht="12.75" customHeight="1" x14ac:dyDescent="0.2">
      <c r="B4" s="7"/>
      <c r="C4" s="7"/>
      <c r="D4" s="7"/>
      <c r="E4" s="8"/>
      <c r="F4" s="8" t="s">
        <v>2</v>
      </c>
      <c r="G4" s="8" t="s">
        <v>2</v>
      </c>
      <c r="H4" s="8" t="s">
        <v>111</v>
      </c>
      <c r="I4" s="8" t="s">
        <v>111</v>
      </c>
    </row>
    <row r="5" spans="1:11" x14ac:dyDescent="0.2">
      <c r="B5" s="7"/>
      <c r="C5" s="7"/>
      <c r="D5" s="7"/>
      <c r="E5" s="8"/>
      <c r="F5" s="8">
        <v>2021</v>
      </c>
      <c r="G5" s="8">
        <v>2020</v>
      </c>
      <c r="H5" s="8">
        <v>2020</v>
      </c>
      <c r="I5" s="8">
        <v>2019</v>
      </c>
    </row>
    <row r="6" spans="1:11" outlineLevel="1" x14ac:dyDescent="0.2">
      <c r="B6" s="7"/>
      <c r="C6" s="7"/>
      <c r="D6" s="7"/>
      <c r="E6" s="8"/>
      <c r="F6" s="9"/>
      <c r="G6" s="9"/>
      <c r="H6" s="8"/>
      <c r="I6" s="9"/>
    </row>
    <row r="7" spans="1:11" outlineLevel="1" x14ac:dyDescent="0.2">
      <c r="B7" s="7"/>
      <c r="C7" s="7"/>
      <c r="D7" s="7" t="s">
        <v>1</v>
      </c>
      <c r="E7" s="8"/>
      <c r="F7" s="9"/>
      <c r="G7" s="9"/>
      <c r="H7" s="8"/>
      <c r="I7" s="9"/>
    </row>
    <row r="8" spans="1:11" ht="15" x14ac:dyDescent="0.25">
      <c r="A8" s="10" t="s">
        <v>46</v>
      </c>
      <c r="B8" s="11"/>
      <c r="C8" s="11"/>
      <c r="D8" s="12"/>
      <c r="E8" s="13"/>
      <c r="H8" s="6"/>
      <c r="K8" s="6">
        <v>1</v>
      </c>
    </row>
    <row r="9" spans="1:11" s="19" customFormat="1" ht="9" customHeight="1" x14ac:dyDescent="0.2">
      <c r="A9" s="21"/>
      <c r="B9" s="14"/>
      <c r="C9" s="14"/>
      <c r="D9" s="21"/>
      <c r="E9" s="17"/>
    </row>
    <row r="10" spans="1:11" s="19" customFormat="1" ht="15" x14ac:dyDescent="0.25">
      <c r="A10" s="10"/>
      <c r="B10" s="14" t="s">
        <v>63</v>
      </c>
      <c r="C10" s="14"/>
      <c r="D10" s="21"/>
      <c r="E10" s="17"/>
      <c r="F10" s="17">
        <v>31000000</v>
      </c>
      <c r="G10" s="17">
        <v>29000000</v>
      </c>
      <c r="H10" s="17">
        <v>29000000</v>
      </c>
      <c r="I10" s="18">
        <v>33000000</v>
      </c>
    </row>
    <row r="11" spans="1:11" s="19" customFormat="1" ht="15" x14ac:dyDescent="0.25">
      <c r="A11" s="10"/>
      <c r="B11" s="14" t="s">
        <v>64</v>
      </c>
      <c r="C11" s="14"/>
      <c r="D11" s="21"/>
      <c r="E11" s="17"/>
      <c r="F11" s="17">
        <v>10200000</v>
      </c>
      <c r="G11" s="17">
        <v>8200000</v>
      </c>
      <c r="H11" s="17">
        <f>'[9]Greiningartré fjárhags'!$C$8</f>
        <v>10200000</v>
      </c>
      <c r="I11" s="18">
        <v>10200000</v>
      </c>
    </row>
    <row r="12" spans="1:11" s="19" customFormat="1" ht="15" x14ac:dyDescent="0.25">
      <c r="A12" s="10"/>
      <c r="B12" s="14" t="s">
        <v>47</v>
      </c>
      <c r="C12" s="14"/>
      <c r="D12" s="21"/>
      <c r="E12" s="17"/>
      <c r="F12" s="17"/>
      <c r="G12" s="17"/>
      <c r="H12" s="17"/>
      <c r="I12" s="18"/>
    </row>
    <row r="13" spans="1:11" s="19" customFormat="1" ht="15" x14ac:dyDescent="0.25">
      <c r="A13" s="10"/>
      <c r="B13" s="14" t="s">
        <v>48</v>
      </c>
      <c r="C13" s="14"/>
      <c r="D13" s="21"/>
      <c r="E13" s="17"/>
      <c r="F13" s="17"/>
      <c r="G13" s="17"/>
      <c r="H13" s="17"/>
      <c r="I13" s="18"/>
    </row>
    <row r="14" spans="1:11" s="19" customFormat="1" ht="15" x14ac:dyDescent="0.25">
      <c r="A14" s="10"/>
      <c r="B14" s="14" t="s">
        <v>75</v>
      </c>
      <c r="C14" s="14"/>
      <c r="D14" s="21"/>
      <c r="E14" s="17"/>
      <c r="F14" s="17"/>
      <c r="G14" s="17"/>
      <c r="H14" s="17"/>
      <c r="I14" s="18"/>
    </row>
    <row r="15" spans="1:11" s="19" customFormat="1" x14ac:dyDescent="0.2">
      <c r="A15" s="29" t="s">
        <v>1</v>
      </c>
      <c r="B15" s="14" t="s">
        <v>72</v>
      </c>
      <c r="C15" s="14"/>
      <c r="D15" s="21"/>
      <c r="E15" s="17"/>
      <c r="F15" s="17"/>
      <c r="G15" s="17"/>
      <c r="H15" s="17"/>
      <c r="I15" s="18"/>
    </row>
    <row r="16" spans="1:11" s="19" customFormat="1" x14ac:dyDescent="0.2">
      <c r="A16" s="29"/>
      <c r="B16" s="14" t="s">
        <v>34</v>
      </c>
      <c r="C16" s="14"/>
      <c r="D16" s="21"/>
      <c r="E16" s="17"/>
      <c r="F16" s="17"/>
      <c r="G16" s="17"/>
      <c r="H16" s="17"/>
      <c r="I16" s="18"/>
    </row>
    <row r="17" spans="1:11" s="19" customFormat="1" hidden="1" outlineLevel="1" x14ac:dyDescent="0.2">
      <c r="A17" s="29"/>
      <c r="B17" s="14" t="s">
        <v>16</v>
      </c>
      <c r="C17" s="14"/>
      <c r="D17" s="21"/>
      <c r="E17" s="17"/>
      <c r="F17" s="17"/>
      <c r="G17" s="17"/>
      <c r="H17" s="17"/>
      <c r="I17" s="18"/>
    </row>
    <row r="18" spans="1:11" s="19" customFormat="1" collapsed="1" x14ac:dyDescent="0.2">
      <c r="A18" s="29"/>
      <c r="B18" s="14" t="s">
        <v>5</v>
      </c>
      <c r="C18" s="14"/>
      <c r="D18" s="21"/>
      <c r="E18" s="17"/>
      <c r="F18" s="17">
        <v>9000000</v>
      </c>
      <c r="G18" s="17">
        <v>8500000</v>
      </c>
      <c r="H18" s="17">
        <v>4640000</v>
      </c>
      <c r="I18" s="18">
        <v>8039999</v>
      </c>
    </row>
    <row r="19" spans="1:11" s="19" customFormat="1" ht="15" x14ac:dyDescent="0.25">
      <c r="A19" s="10"/>
      <c r="B19" s="14"/>
      <c r="C19" s="11" t="s">
        <v>10</v>
      </c>
      <c r="D19" s="12"/>
      <c r="E19" s="17"/>
      <c r="F19" s="20">
        <f t="shared" ref="F19:G19" si="0">SUM(F10:F18)</f>
        <v>50200000</v>
      </c>
      <c r="G19" s="20">
        <f t="shared" si="0"/>
        <v>45700000</v>
      </c>
      <c r="H19" s="20">
        <f>SUM(H10:H18)</f>
        <v>43840000</v>
      </c>
      <c r="I19" s="22">
        <f>SUM(I10:I18)</f>
        <v>51239999</v>
      </c>
    </row>
    <row r="20" spans="1:11" s="19" customFormat="1" ht="7.5" customHeight="1" x14ac:dyDescent="0.25">
      <c r="A20" s="10"/>
      <c r="B20" s="14"/>
      <c r="C20" s="11"/>
      <c r="D20" s="12"/>
      <c r="E20" s="17"/>
      <c r="F20" s="18"/>
      <c r="G20" s="18"/>
      <c r="H20" s="18"/>
      <c r="I20" s="18"/>
    </row>
    <row r="21" spans="1:11" s="19" customFormat="1" x14ac:dyDescent="0.2">
      <c r="A21" s="21"/>
      <c r="B21" s="14" t="s">
        <v>11</v>
      </c>
      <c r="C21" s="11"/>
      <c r="D21" s="21"/>
      <c r="E21" s="17"/>
      <c r="F21" s="17">
        <v>42000000</v>
      </c>
      <c r="G21" s="17">
        <v>30916667</v>
      </c>
      <c r="H21" s="16">
        <f>66605618-32000000</f>
        <v>34605618</v>
      </c>
      <c r="I21" s="18">
        <v>38394342</v>
      </c>
    </row>
    <row r="22" spans="1:11" s="19" customFormat="1" x14ac:dyDescent="0.2">
      <c r="A22" s="21"/>
      <c r="B22" s="14" t="s">
        <v>73</v>
      </c>
      <c r="C22" s="11"/>
      <c r="D22" s="21"/>
      <c r="E22" s="17"/>
      <c r="F22" s="17">
        <v>5100000</v>
      </c>
      <c r="G22" s="17">
        <v>5591667</v>
      </c>
      <c r="H22" s="16">
        <v>6870601</v>
      </c>
      <c r="I22" s="18">
        <v>7740978</v>
      </c>
    </row>
    <row r="23" spans="1:11" s="19" customFormat="1" x14ac:dyDescent="0.2">
      <c r="A23" s="21"/>
      <c r="B23" s="14" t="s">
        <v>74</v>
      </c>
      <c r="C23" s="14"/>
      <c r="D23" s="21"/>
      <c r="E23" s="17"/>
      <c r="F23" s="17">
        <v>2000000</v>
      </c>
      <c r="G23" s="17">
        <v>7583333</v>
      </c>
      <c r="H23" s="16">
        <v>2104221</v>
      </c>
      <c r="I23" s="18">
        <v>5034108</v>
      </c>
      <c r="J23" s="19" t="s">
        <v>1</v>
      </c>
    </row>
    <row r="24" spans="1:11" s="19" customFormat="1" x14ac:dyDescent="0.2">
      <c r="A24" s="21"/>
      <c r="B24" s="14" t="s">
        <v>49</v>
      </c>
      <c r="C24" s="14"/>
      <c r="D24" s="21"/>
      <c r="E24" s="17"/>
      <c r="F24" s="17"/>
      <c r="G24" s="17"/>
      <c r="H24" s="16"/>
      <c r="I24" s="18"/>
    </row>
    <row r="25" spans="1:11" s="19" customFormat="1" x14ac:dyDescent="0.2">
      <c r="A25" s="21"/>
      <c r="B25" s="14" t="s">
        <v>12</v>
      </c>
      <c r="C25" s="14"/>
      <c r="D25" s="21"/>
      <c r="E25" s="17"/>
      <c r="F25" s="18"/>
      <c r="G25" s="18"/>
      <c r="H25" s="16"/>
      <c r="I25" s="18"/>
    </row>
    <row r="26" spans="1:11" s="19" customFormat="1" x14ac:dyDescent="0.2">
      <c r="A26" s="21"/>
      <c r="B26" s="14"/>
      <c r="C26" s="14"/>
      <c r="D26" s="21"/>
      <c r="E26" s="17"/>
      <c r="F26" s="20">
        <f t="shared" ref="F26:G26" si="1">SUM(F21:F25)</f>
        <v>49100000</v>
      </c>
      <c r="G26" s="20">
        <f t="shared" si="1"/>
        <v>44091667</v>
      </c>
      <c r="H26" s="20">
        <f>SUM(H21:H25)</f>
        <v>43580440</v>
      </c>
      <c r="I26" s="20">
        <f>SUM(I21:I25)</f>
        <v>51169428</v>
      </c>
      <c r="K26" s="33"/>
    </row>
    <row r="27" spans="1:11" s="19" customFormat="1" ht="7.9" customHeight="1" x14ac:dyDescent="0.2">
      <c r="A27" s="21"/>
      <c r="B27" s="14"/>
      <c r="C27" s="14"/>
      <c r="D27" s="21"/>
      <c r="E27" s="17"/>
      <c r="F27" s="18"/>
      <c r="G27" s="18"/>
      <c r="H27" s="18"/>
      <c r="I27" s="18"/>
    </row>
    <row r="28" spans="1:11" s="19" customFormat="1" x14ac:dyDescent="0.2">
      <c r="A28" s="21"/>
      <c r="B28" s="14" t="s">
        <v>50</v>
      </c>
      <c r="C28" s="14"/>
      <c r="D28" s="21"/>
      <c r="E28" s="17"/>
      <c r="F28" s="18"/>
      <c r="G28" s="18"/>
      <c r="H28" s="16"/>
      <c r="I28" s="18"/>
    </row>
    <row r="29" spans="1:11" s="19" customFormat="1" x14ac:dyDescent="0.2">
      <c r="A29" s="21"/>
      <c r="B29" s="14" t="s">
        <v>45</v>
      </c>
      <c r="C29" s="14"/>
      <c r="D29" s="21"/>
      <c r="E29" s="17"/>
      <c r="F29" s="18"/>
      <c r="G29" s="18"/>
      <c r="H29" s="16">
        <v>-122737</v>
      </c>
      <c r="I29" s="18">
        <v>-65897</v>
      </c>
    </row>
    <row r="30" spans="1:11" s="19" customFormat="1" x14ac:dyDescent="0.2">
      <c r="A30" s="21"/>
      <c r="B30" s="14"/>
      <c r="C30" s="14"/>
      <c r="D30" s="21"/>
      <c r="E30" s="17"/>
      <c r="F30" s="22"/>
      <c r="G30" s="22"/>
      <c r="H30" s="22">
        <f>SUM(H28:H29)</f>
        <v>-122737</v>
      </c>
      <c r="I30" s="18"/>
    </row>
    <row r="31" spans="1:11" s="19" customFormat="1" ht="13.15" customHeight="1" x14ac:dyDescent="0.2">
      <c r="A31" s="21"/>
      <c r="B31" s="14"/>
      <c r="C31" s="14"/>
      <c r="D31" s="21"/>
      <c r="E31" s="17"/>
      <c r="F31" s="18"/>
      <c r="G31" s="18"/>
      <c r="H31" s="18"/>
      <c r="I31" s="18"/>
    </row>
    <row r="32" spans="1:11" s="19" customFormat="1" x14ac:dyDescent="0.2">
      <c r="A32" s="21"/>
      <c r="B32" s="14"/>
      <c r="C32" s="14" t="s">
        <v>14</v>
      </c>
      <c r="D32" s="21"/>
      <c r="E32" s="17"/>
      <c r="F32" s="23">
        <f t="shared" ref="F32:G32" si="2">F19-F26+F29</f>
        <v>1100000</v>
      </c>
      <c r="G32" s="23">
        <f t="shared" si="2"/>
        <v>1608333</v>
      </c>
      <c r="H32" s="23">
        <f>H19-H26+H29</f>
        <v>136823</v>
      </c>
      <c r="I32" s="23">
        <f>I19-I26+I29</f>
        <v>4674</v>
      </c>
    </row>
    <row r="33" spans="1:12" s="27" customFormat="1" x14ac:dyDescent="0.2">
      <c r="A33" s="25"/>
      <c r="B33" s="25"/>
      <c r="C33" s="25"/>
      <c r="D33" s="25"/>
      <c r="E33" s="25"/>
      <c r="H33" s="25"/>
    </row>
    <row r="34" spans="1:12" s="27" customFormat="1" x14ac:dyDescent="0.2">
      <c r="A34" s="25"/>
      <c r="B34" s="25"/>
      <c r="C34" s="25" t="s">
        <v>1</v>
      </c>
      <c r="D34" s="25"/>
      <c r="E34" s="25"/>
      <c r="H34" s="25"/>
    </row>
    <row r="35" spans="1:12" s="27" customFormat="1" x14ac:dyDescent="0.2">
      <c r="A35" s="25"/>
      <c r="B35" s="25"/>
      <c r="C35" s="25" t="s">
        <v>1</v>
      </c>
      <c r="D35" s="25"/>
      <c r="E35" s="25"/>
      <c r="F35" s="30" t="s">
        <v>1</v>
      </c>
      <c r="G35" s="30" t="s">
        <v>1</v>
      </c>
      <c r="H35" s="25"/>
      <c r="I35" s="30"/>
    </row>
    <row r="36" spans="1:12" s="27" customFormat="1" x14ac:dyDescent="0.2">
      <c r="A36" s="25"/>
      <c r="B36" s="25"/>
      <c r="C36" s="25"/>
      <c r="D36" s="25"/>
      <c r="E36" s="25"/>
      <c r="H36" s="25"/>
      <c r="K36" s="31"/>
      <c r="L36" s="31"/>
    </row>
    <row r="37" spans="1:12" s="27" customFormat="1" x14ac:dyDescent="0.2">
      <c r="A37" s="25"/>
      <c r="B37" s="25"/>
      <c r="C37" s="25"/>
      <c r="D37" s="25"/>
      <c r="E37" s="25"/>
      <c r="H37" s="25"/>
    </row>
    <row r="38" spans="1:12" s="27" customFormat="1" x14ac:dyDescent="0.2">
      <c r="A38" s="25"/>
      <c r="B38" s="25"/>
      <c r="C38" s="25"/>
      <c r="D38" s="25"/>
      <c r="E38" s="25"/>
      <c r="H38" s="25"/>
      <c r="K38" s="31"/>
      <c r="L38" s="31"/>
    </row>
    <row r="39" spans="1:12" s="27" customFormat="1" x14ac:dyDescent="0.2">
      <c r="A39" s="25"/>
      <c r="B39" s="25"/>
      <c r="C39" s="25"/>
      <c r="D39" s="25"/>
      <c r="E39" s="25"/>
      <c r="H39" s="25"/>
      <c r="K39" s="31"/>
      <c r="L39" s="31"/>
    </row>
    <row r="40" spans="1:12" s="27" customFormat="1" x14ac:dyDescent="0.2">
      <c r="A40" s="25"/>
      <c r="B40" s="25"/>
      <c r="C40" s="25"/>
      <c r="D40" s="25"/>
      <c r="E40" s="25"/>
      <c r="H40" s="25"/>
      <c r="K40" s="31"/>
      <c r="L40" s="31"/>
    </row>
    <row r="41" spans="1:12" s="27" customFormat="1" x14ac:dyDescent="0.2">
      <c r="A41" s="25"/>
      <c r="B41" s="25"/>
      <c r="C41" s="25"/>
      <c r="D41" s="25"/>
      <c r="E41" s="25"/>
      <c r="H41" s="25"/>
    </row>
    <row r="42" spans="1:12" s="27" customFormat="1" x14ac:dyDescent="0.2">
      <c r="A42" s="25"/>
      <c r="B42" s="25"/>
      <c r="C42" s="25"/>
      <c r="D42" s="25"/>
      <c r="E42" s="25"/>
      <c r="H42" s="25"/>
    </row>
    <row r="43" spans="1:12" s="27" customFormat="1" x14ac:dyDescent="0.2">
      <c r="A43" s="25"/>
      <c r="B43" s="25"/>
      <c r="C43" s="25"/>
      <c r="D43" s="25"/>
      <c r="E43" s="25"/>
      <c r="H43" s="25"/>
    </row>
    <row r="44" spans="1:12" s="27" customFormat="1" x14ac:dyDescent="0.2">
      <c r="A44" s="25"/>
      <c r="B44" s="25"/>
      <c r="C44" s="25"/>
      <c r="D44" s="25"/>
      <c r="E44" s="25"/>
      <c r="H44" s="25"/>
    </row>
    <row r="45" spans="1:12" s="27" customFormat="1" x14ac:dyDescent="0.2">
      <c r="A45" s="25"/>
      <c r="B45" s="25"/>
      <c r="C45" s="25"/>
      <c r="D45" s="25"/>
      <c r="E45" s="25"/>
      <c r="H45" s="25"/>
    </row>
    <row r="46" spans="1:12" s="27" customFormat="1" x14ac:dyDescent="0.2">
      <c r="A46" s="25"/>
      <c r="B46" s="25"/>
      <c r="C46" s="25"/>
      <c r="D46" s="25"/>
      <c r="E46" s="25"/>
      <c r="H46" s="25"/>
    </row>
    <row r="47" spans="1:12" s="27" customFormat="1" x14ac:dyDescent="0.2">
      <c r="A47" s="25"/>
      <c r="B47" s="25"/>
      <c r="C47" s="25"/>
      <c r="D47" s="25"/>
      <c r="E47" s="25"/>
      <c r="H47" s="25"/>
    </row>
    <row r="48" spans="1:12" s="27" customFormat="1" x14ac:dyDescent="0.2">
      <c r="A48" s="25"/>
      <c r="B48" s="25"/>
      <c r="C48" s="25"/>
      <c r="D48" s="25"/>
      <c r="E48" s="25"/>
      <c r="H48" s="25"/>
    </row>
    <row r="49" spans="1:8" s="27" customFormat="1" x14ac:dyDescent="0.2">
      <c r="A49" s="25"/>
      <c r="B49" s="25"/>
      <c r="C49" s="25"/>
      <c r="D49" s="25"/>
      <c r="E49" s="25"/>
      <c r="H49" s="25"/>
    </row>
    <row r="50" spans="1:8" s="27" customFormat="1" x14ac:dyDescent="0.2">
      <c r="A50" s="25"/>
      <c r="B50" s="25"/>
      <c r="C50" s="25"/>
      <c r="D50" s="25"/>
      <c r="E50" s="25"/>
      <c r="H50" s="25"/>
    </row>
    <row r="51" spans="1:8" s="27" customFormat="1" x14ac:dyDescent="0.2">
      <c r="A51" s="25"/>
      <c r="B51" s="25"/>
      <c r="C51" s="25"/>
      <c r="D51" s="25"/>
      <c r="E51" s="25"/>
      <c r="H51" s="25"/>
    </row>
    <row r="52" spans="1:8" s="27" customFormat="1" x14ac:dyDescent="0.2">
      <c r="A52" s="25"/>
      <c r="B52" s="25"/>
      <c r="C52" s="25"/>
      <c r="D52" s="25"/>
      <c r="E52" s="25"/>
      <c r="H52" s="25"/>
    </row>
    <row r="53" spans="1:8" s="27" customFormat="1" x14ac:dyDescent="0.2">
      <c r="A53" s="25"/>
      <c r="B53" s="25"/>
      <c r="C53" s="25"/>
      <c r="D53" s="25"/>
      <c r="E53" s="25"/>
      <c r="H53" s="25"/>
    </row>
    <row r="54" spans="1:8" s="27" customFormat="1" x14ac:dyDescent="0.2">
      <c r="A54" s="25"/>
      <c r="B54" s="25"/>
      <c r="C54" s="25"/>
      <c r="D54" s="25"/>
      <c r="E54" s="25"/>
      <c r="H54" s="25"/>
    </row>
    <row r="55" spans="1:8" s="27" customFormat="1" x14ac:dyDescent="0.2">
      <c r="A55" s="25"/>
      <c r="B55" s="25"/>
      <c r="C55" s="25"/>
      <c r="D55" s="25"/>
      <c r="E55" s="25"/>
      <c r="H55" s="25"/>
    </row>
    <row r="56" spans="1:8" s="27" customFormat="1" x14ac:dyDescent="0.2">
      <c r="A56" s="25"/>
      <c r="B56" s="25"/>
      <c r="C56" s="25"/>
      <c r="D56" s="25"/>
      <c r="E56" s="25"/>
      <c r="H56" s="25"/>
    </row>
    <row r="57" spans="1:8" s="27" customFormat="1" x14ac:dyDescent="0.2">
      <c r="A57" s="25"/>
      <c r="B57" s="25"/>
      <c r="C57" s="25"/>
      <c r="D57" s="25"/>
      <c r="E57" s="25"/>
      <c r="H57" s="25"/>
    </row>
    <row r="58" spans="1:8" s="27" customFormat="1" x14ac:dyDescent="0.2">
      <c r="A58" s="25"/>
      <c r="B58" s="25"/>
      <c r="C58" s="25"/>
      <c r="D58" s="25"/>
      <c r="E58" s="25"/>
      <c r="H58" s="25"/>
    </row>
    <row r="59" spans="1:8" s="27" customFormat="1" x14ac:dyDescent="0.2">
      <c r="A59" s="25"/>
      <c r="B59" s="25"/>
      <c r="C59" s="25"/>
      <c r="D59" s="25"/>
      <c r="E59" s="25"/>
      <c r="H59" s="25"/>
    </row>
    <row r="60" spans="1:8" s="27" customFormat="1" x14ac:dyDescent="0.2">
      <c r="A60" s="25"/>
      <c r="B60" s="25"/>
      <c r="C60" s="25"/>
      <c r="D60" s="25"/>
      <c r="E60" s="25"/>
      <c r="H60" s="25"/>
    </row>
    <row r="61" spans="1:8" s="27" customFormat="1" x14ac:dyDescent="0.2">
      <c r="A61" s="25"/>
      <c r="B61" s="25"/>
      <c r="C61" s="25"/>
      <c r="D61" s="25"/>
      <c r="E61" s="25"/>
      <c r="H61" s="25"/>
    </row>
    <row r="62" spans="1:8" s="27" customFormat="1" x14ac:dyDescent="0.2">
      <c r="A62" s="25"/>
      <c r="B62" s="25"/>
      <c r="C62" s="25"/>
      <c r="D62" s="25"/>
      <c r="E62" s="25"/>
      <c r="H62" s="25"/>
    </row>
    <row r="63" spans="1:8" s="27" customFormat="1" x14ac:dyDescent="0.2">
      <c r="A63" s="25"/>
      <c r="B63" s="25"/>
      <c r="C63" s="25"/>
      <c r="D63" s="25"/>
      <c r="E63" s="25"/>
      <c r="H63" s="25"/>
    </row>
    <row r="64" spans="1:8" s="27" customFormat="1" x14ac:dyDescent="0.2">
      <c r="A64" s="25"/>
      <c r="B64" s="25"/>
      <c r="C64" s="25"/>
      <c r="D64" s="25"/>
      <c r="E64" s="25"/>
      <c r="H64" s="25"/>
    </row>
    <row r="65" spans="1:8" s="27" customFormat="1" x14ac:dyDescent="0.2">
      <c r="A65" s="25"/>
      <c r="B65" s="25"/>
      <c r="C65" s="25"/>
      <c r="D65" s="25"/>
      <c r="E65" s="25"/>
      <c r="H65" s="25"/>
    </row>
    <row r="66" spans="1:8" s="27" customFormat="1" x14ac:dyDescent="0.2">
      <c r="A66" s="25"/>
      <c r="B66" s="25"/>
      <c r="C66" s="25"/>
      <c r="D66" s="25"/>
      <c r="E66" s="25"/>
      <c r="H66" s="25"/>
    </row>
    <row r="67" spans="1:8" s="27" customFormat="1" x14ac:dyDescent="0.2">
      <c r="A67" s="25"/>
      <c r="B67" s="25"/>
      <c r="C67" s="25"/>
      <c r="D67" s="25"/>
      <c r="E67" s="25"/>
      <c r="H67" s="25"/>
    </row>
    <row r="68" spans="1:8" s="27" customFormat="1" x14ac:dyDescent="0.2">
      <c r="A68" s="25"/>
      <c r="B68" s="25"/>
      <c r="C68" s="25"/>
      <c r="D68" s="25"/>
      <c r="E68" s="25"/>
      <c r="H68" s="25"/>
    </row>
    <row r="69" spans="1:8" s="27" customFormat="1" x14ac:dyDescent="0.2">
      <c r="A69" s="25"/>
      <c r="B69" s="25"/>
      <c r="C69" s="25"/>
      <c r="D69" s="25"/>
      <c r="E69" s="25"/>
      <c r="H69" s="25"/>
    </row>
    <row r="70" spans="1:8" s="27" customFormat="1" x14ac:dyDescent="0.2">
      <c r="A70" s="25"/>
      <c r="B70" s="25"/>
      <c r="C70" s="25"/>
      <c r="D70" s="25"/>
      <c r="E70" s="25"/>
      <c r="H70" s="25"/>
    </row>
    <row r="71" spans="1:8" s="27" customFormat="1" x14ac:dyDescent="0.2">
      <c r="A71" s="25"/>
      <c r="B71" s="25"/>
      <c r="C71" s="25"/>
      <c r="D71" s="25"/>
      <c r="E71" s="25"/>
      <c r="H71" s="25"/>
    </row>
    <row r="72" spans="1:8" s="27" customFormat="1" x14ac:dyDescent="0.2">
      <c r="A72" s="25"/>
      <c r="B72" s="25"/>
      <c r="C72" s="25"/>
      <c r="D72" s="25"/>
      <c r="E72" s="25"/>
      <c r="H72" s="25"/>
    </row>
    <row r="73" spans="1:8" s="27" customFormat="1" x14ac:dyDescent="0.2">
      <c r="A73" s="25"/>
      <c r="B73" s="25"/>
      <c r="C73" s="25"/>
      <c r="D73" s="25"/>
      <c r="E73" s="25"/>
      <c r="H73" s="25"/>
    </row>
    <row r="74" spans="1:8" s="27" customFormat="1" x14ac:dyDescent="0.2">
      <c r="A74" s="25"/>
      <c r="B74" s="25"/>
      <c r="C74" s="25"/>
      <c r="D74" s="25"/>
      <c r="E74" s="25"/>
      <c r="H74" s="25"/>
    </row>
    <row r="75" spans="1:8" s="27" customFormat="1" x14ac:dyDescent="0.2">
      <c r="A75" s="25"/>
      <c r="B75" s="25"/>
      <c r="C75" s="25"/>
      <c r="D75" s="25"/>
      <c r="E75" s="25"/>
      <c r="H75" s="25"/>
    </row>
    <row r="76" spans="1:8" s="27" customFormat="1" x14ac:dyDescent="0.2">
      <c r="A76" s="25"/>
      <c r="B76" s="25"/>
      <c r="C76" s="25"/>
      <c r="D76" s="25"/>
      <c r="E76" s="25"/>
      <c r="H76" s="25"/>
    </row>
    <row r="77" spans="1:8" s="27" customFormat="1" x14ac:dyDescent="0.2">
      <c r="A77" s="25"/>
      <c r="B77" s="25"/>
      <c r="C77" s="25"/>
      <c r="D77" s="25"/>
      <c r="E77" s="25"/>
      <c r="H77" s="25"/>
    </row>
    <row r="78" spans="1:8" s="27" customFormat="1" x14ac:dyDescent="0.2">
      <c r="A78" s="25"/>
      <c r="B78" s="25"/>
      <c r="C78" s="25"/>
      <c r="D78" s="25"/>
      <c r="E78" s="25"/>
      <c r="H78" s="25"/>
    </row>
    <row r="79" spans="1:8" s="27" customFormat="1" x14ac:dyDescent="0.2">
      <c r="A79" s="25"/>
      <c r="B79" s="25"/>
      <c r="C79" s="25"/>
      <c r="D79" s="25"/>
      <c r="E79" s="25"/>
      <c r="H79" s="25"/>
    </row>
    <row r="80" spans="1:8" s="27" customFormat="1" x14ac:dyDescent="0.2">
      <c r="A80" s="25"/>
      <c r="B80" s="25"/>
      <c r="C80" s="25"/>
      <c r="D80" s="25"/>
      <c r="E80" s="25"/>
      <c r="H80" s="25"/>
    </row>
    <row r="81" spans="1:8" s="27" customFormat="1" x14ac:dyDescent="0.2">
      <c r="A81" s="25"/>
      <c r="B81" s="25"/>
      <c r="C81" s="25"/>
      <c r="D81" s="25"/>
      <c r="E81" s="25"/>
      <c r="H81" s="25"/>
    </row>
  </sheetData>
  <sheetProtection algorithmName="SHA-512" hashValue="y5Id6FGQPwEKzWBvFZZRVZMz0zQOifrRukX0wUhkCdBNXhZu9Yqic3tAAw4Olkb38UkRK3jKKbFqSPe3uevkmg==" saltValue="zBHe3SIcxHXdjUAK1oVYUw==" spinCount="100000" sheet="1" objects="1" scenarios="1"/>
  <pageMargins left="0.74803149606299213" right="0.74803149606299213" top="0.98425196850393704" bottom="0.98425196850393704" header="0.51181102362204722" footer="0.51181102362204722"/>
  <pageSetup paperSize="9" scale="90" firstPageNumber="11" fitToHeight="0" orientation="portrait" useFirstPageNumber="1" r:id="rId1"/>
  <headerFooter alignWithMargins="0">
    <oddFooter>&amp;LFjórðungssamband Vestfirðinga.  Ársreikningur 2019&amp;C&amp;P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E900C-AEFC-439B-B818-1E0221C83249}">
  <dimension ref="A1:L86"/>
  <sheetViews>
    <sheetView zoomScaleNormal="100" workbookViewId="0">
      <selection sqref="A1:J35"/>
    </sheetView>
  </sheetViews>
  <sheetFormatPr defaultColWidth="10.6640625" defaultRowHeight="12.75" outlineLevelRow="1" x14ac:dyDescent="0.2"/>
  <cols>
    <col min="1" max="1" width="1.6640625" style="7" customWidth="1"/>
    <col min="2" max="2" width="18.6640625" style="32" customWidth="1"/>
    <col min="3" max="3" width="42.6640625" style="25" customWidth="1"/>
    <col min="4" max="4" width="3.6640625" style="25" customWidth="1"/>
    <col min="5" max="5" width="3.1640625" style="25" customWidth="1"/>
    <col min="6" max="7" width="14.5" style="6" customWidth="1"/>
    <col min="8" max="8" width="17.6640625" style="25" bestFit="1" customWidth="1"/>
    <col min="9" max="9" width="16.5" style="6" customWidth="1"/>
    <col min="10" max="10" width="3.1640625" style="6" customWidth="1"/>
    <col min="11" max="12" width="14.1640625" style="6" bestFit="1" customWidth="1"/>
    <col min="13" max="13" width="14.1640625" style="6" customWidth="1"/>
    <col min="14" max="16384" width="10.6640625" style="6"/>
  </cols>
  <sheetData>
    <row r="1" spans="1:11" s="4" customFormat="1" ht="20.25" x14ac:dyDescent="0.3">
      <c r="A1" s="1" t="s">
        <v>0</v>
      </c>
      <c r="B1" s="1"/>
      <c r="C1" s="2"/>
      <c r="D1" s="3"/>
      <c r="E1" s="3"/>
      <c r="H1" s="3"/>
    </row>
    <row r="2" spans="1:11" ht="12.75" customHeight="1" x14ac:dyDescent="0.2">
      <c r="A2" s="5"/>
      <c r="B2" s="5"/>
      <c r="C2" s="5"/>
      <c r="D2" s="5"/>
      <c r="E2" s="5"/>
      <c r="F2" s="5" t="s">
        <v>1</v>
      </c>
      <c r="G2" s="5" t="s">
        <v>1</v>
      </c>
      <c r="H2" s="5"/>
      <c r="I2" s="5"/>
      <c r="J2" s="5"/>
    </row>
    <row r="3" spans="1:11" x14ac:dyDescent="0.2">
      <c r="B3" s="7"/>
      <c r="C3" s="7"/>
      <c r="D3" s="7"/>
      <c r="E3" s="7"/>
      <c r="H3" s="7"/>
    </row>
    <row r="4" spans="1:11" ht="12.75" customHeight="1" x14ac:dyDescent="0.2">
      <c r="B4" s="7"/>
      <c r="C4" s="7"/>
      <c r="D4" s="7"/>
      <c r="E4" s="8"/>
      <c r="F4" s="8" t="s">
        <v>2</v>
      </c>
      <c r="G4" s="8" t="s">
        <v>2</v>
      </c>
      <c r="H4" s="8" t="s">
        <v>111</v>
      </c>
      <c r="I4" s="8" t="s">
        <v>113</v>
      </c>
    </row>
    <row r="5" spans="1:11" x14ac:dyDescent="0.2">
      <c r="B5" s="7"/>
      <c r="C5" s="7"/>
      <c r="D5" s="7"/>
      <c r="E5" s="8"/>
      <c r="F5" s="8">
        <v>2021</v>
      </c>
      <c r="G5" s="8">
        <v>2020</v>
      </c>
      <c r="H5" s="8">
        <v>2020</v>
      </c>
      <c r="I5" s="8">
        <v>2019</v>
      </c>
    </row>
    <row r="6" spans="1:11" outlineLevel="1" x14ac:dyDescent="0.2">
      <c r="B6" s="7"/>
      <c r="C6" s="7"/>
      <c r="D6" s="7"/>
      <c r="E6" s="8"/>
      <c r="F6" s="9"/>
      <c r="G6" s="9"/>
      <c r="H6" s="8"/>
      <c r="I6" s="9"/>
    </row>
    <row r="7" spans="1:11" outlineLevel="1" x14ac:dyDescent="0.2">
      <c r="B7" s="7"/>
      <c r="C7" s="7"/>
      <c r="D7" s="7" t="s">
        <v>1</v>
      </c>
      <c r="E7" s="8"/>
      <c r="F7" s="9"/>
      <c r="G7" s="9"/>
      <c r="H7" s="8"/>
      <c r="I7" s="9"/>
    </row>
    <row r="8" spans="1:11" ht="15" x14ac:dyDescent="0.25">
      <c r="A8" s="10" t="s">
        <v>40</v>
      </c>
      <c r="B8" s="11"/>
      <c r="C8" s="11"/>
      <c r="D8" s="12"/>
      <c r="E8" s="13"/>
      <c r="H8" s="6"/>
      <c r="K8" s="6">
        <v>2</v>
      </c>
    </row>
    <row r="9" spans="1:11" s="19" customFormat="1" ht="9" customHeight="1" x14ac:dyDescent="0.2">
      <c r="A9" s="21"/>
      <c r="B9" s="14"/>
      <c r="C9" s="14"/>
      <c r="D9" s="21"/>
      <c r="E9" s="17"/>
    </row>
    <row r="10" spans="1:11" s="19" customFormat="1" ht="13.5" customHeight="1" x14ac:dyDescent="0.25">
      <c r="A10" s="10"/>
      <c r="B10" s="14" t="s">
        <v>76</v>
      </c>
      <c r="C10" s="14"/>
      <c r="D10" s="21"/>
      <c r="E10" s="17"/>
      <c r="F10" s="18"/>
      <c r="G10" s="18"/>
      <c r="H10" s="18"/>
      <c r="I10" s="18"/>
    </row>
    <row r="11" spans="1:11" s="19" customFormat="1" ht="13.5" customHeight="1" x14ac:dyDescent="0.25">
      <c r="A11" s="10"/>
      <c r="B11" s="14" t="s">
        <v>77</v>
      </c>
      <c r="C11" s="14"/>
      <c r="D11" s="21"/>
      <c r="E11" s="17"/>
      <c r="F11" s="17">
        <v>10891474</v>
      </c>
      <c r="G11" s="17">
        <f>9700000</f>
        <v>9700000</v>
      </c>
      <c r="H11" s="17">
        <v>47635000</v>
      </c>
      <c r="I11" s="18">
        <v>12175000</v>
      </c>
      <c r="K11" s="33"/>
    </row>
    <row r="12" spans="1:11" s="19" customFormat="1" ht="13.5" hidden="1" customHeight="1" outlineLevel="1" x14ac:dyDescent="0.25">
      <c r="A12" s="10"/>
      <c r="B12" s="14" t="s">
        <v>41</v>
      </c>
      <c r="C12" s="14"/>
      <c r="D12" s="21"/>
      <c r="E12" s="17"/>
      <c r="F12" s="17"/>
      <c r="G12" s="17"/>
      <c r="H12" s="17"/>
      <c r="I12" s="18"/>
    </row>
    <row r="13" spans="1:11" s="19" customFormat="1" ht="13.5" customHeight="1" collapsed="1" x14ac:dyDescent="0.25">
      <c r="A13" s="10"/>
      <c r="B13" s="14" t="s">
        <v>109</v>
      </c>
      <c r="C13" s="14"/>
      <c r="D13" s="21"/>
      <c r="E13" s="17"/>
      <c r="F13" s="17"/>
      <c r="G13" s="17"/>
      <c r="H13" s="17"/>
      <c r="I13" s="18"/>
    </row>
    <row r="14" spans="1:11" s="19" customFormat="1" ht="13.5" customHeight="1" x14ac:dyDescent="0.25">
      <c r="A14" s="10"/>
      <c r="B14" s="14" t="s">
        <v>78</v>
      </c>
      <c r="C14" s="14"/>
      <c r="D14" s="21"/>
      <c r="E14" s="17"/>
      <c r="F14" s="16">
        <v>5500000</v>
      </c>
      <c r="G14" s="16">
        <v>5000000</v>
      </c>
      <c r="H14" s="16">
        <v>5300000</v>
      </c>
      <c r="I14" s="18">
        <v>10600000</v>
      </c>
    </row>
    <row r="15" spans="1:11" s="19" customFormat="1" x14ac:dyDescent="0.2">
      <c r="A15" s="21"/>
      <c r="B15" s="14" t="s">
        <v>79</v>
      </c>
      <c r="C15" s="14"/>
      <c r="D15" s="21"/>
      <c r="E15" s="17"/>
      <c r="F15" s="16"/>
      <c r="G15" s="16"/>
      <c r="H15" s="16"/>
      <c r="I15" s="18">
        <v>4300000</v>
      </c>
    </row>
    <row r="16" spans="1:11" s="19" customFormat="1" ht="14.25" customHeight="1" outlineLevel="1" x14ac:dyDescent="0.25">
      <c r="A16" s="10"/>
      <c r="B16" s="14" t="s">
        <v>83</v>
      </c>
      <c r="C16" s="14"/>
      <c r="D16" s="21"/>
      <c r="E16" s="17"/>
      <c r="F16" s="17"/>
      <c r="G16" s="17">
        <v>45000000</v>
      </c>
      <c r="H16" s="17"/>
      <c r="I16" s="18"/>
    </row>
    <row r="17" spans="1:11" s="19" customFormat="1" ht="14.25" customHeight="1" outlineLevel="1" x14ac:dyDescent="0.25">
      <c r="A17" s="10"/>
      <c r="B17" s="14" t="s">
        <v>42</v>
      </c>
      <c r="C17" s="14"/>
      <c r="D17" s="21"/>
      <c r="E17" s="17"/>
      <c r="F17" s="17"/>
      <c r="G17" s="17"/>
      <c r="H17" s="17"/>
      <c r="I17" s="18"/>
    </row>
    <row r="18" spans="1:11" s="19" customFormat="1" ht="13.5" customHeight="1" x14ac:dyDescent="0.25">
      <c r="A18" s="10"/>
      <c r="B18" s="14" t="s">
        <v>29</v>
      </c>
      <c r="C18" s="14"/>
      <c r="D18" s="21"/>
      <c r="E18" s="17"/>
      <c r="F18" s="17">
        <v>18950000</v>
      </c>
      <c r="G18" s="17">
        <v>2885000</v>
      </c>
      <c r="H18" s="17">
        <v>2450000</v>
      </c>
      <c r="I18" s="18">
        <v>2450000</v>
      </c>
    </row>
    <row r="19" spans="1:11" s="19" customFormat="1" ht="13.5" customHeight="1" x14ac:dyDescent="0.25">
      <c r="A19" s="10"/>
      <c r="B19" s="14" t="s">
        <v>43</v>
      </c>
      <c r="C19" s="14"/>
      <c r="D19" s="21"/>
      <c r="E19" s="17"/>
      <c r="F19" s="18"/>
      <c r="G19" s="18">
        <f>-1250000-1000000-3200000-7000000-6500000</f>
        <v>-18950000</v>
      </c>
      <c r="H19" s="18">
        <v>-5500000</v>
      </c>
      <c r="I19" s="18">
        <v>-2885000</v>
      </c>
    </row>
    <row r="20" spans="1:11" s="19" customFormat="1" ht="13.5" customHeight="1" x14ac:dyDescent="0.25">
      <c r="A20" s="10"/>
      <c r="B20" s="14"/>
      <c r="C20" s="11" t="s">
        <v>10</v>
      </c>
      <c r="D20" s="12"/>
      <c r="E20" s="17"/>
      <c r="F20" s="20">
        <f t="shared" ref="F20:G20" si="0">SUM(F9:F19)</f>
        <v>35341474</v>
      </c>
      <c r="G20" s="20">
        <f t="shared" si="0"/>
        <v>43635000</v>
      </c>
      <c r="H20" s="20">
        <f>SUM(H9:H19)</f>
        <v>49885000</v>
      </c>
      <c r="I20" s="20">
        <f>SUM(I9:I19)</f>
        <v>26640000</v>
      </c>
    </row>
    <row r="21" spans="1:11" s="19" customFormat="1" ht="13.5" customHeight="1" x14ac:dyDescent="0.25">
      <c r="A21" s="10"/>
      <c r="B21" s="14"/>
      <c r="C21" s="11"/>
      <c r="D21" s="12"/>
      <c r="E21" s="17"/>
      <c r="F21" s="18"/>
      <c r="G21" s="18"/>
      <c r="H21" s="18"/>
      <c r="I21" s="18"/>
    </row>
    <row r="22" spans="1:11" s="19" customFormat="1" ht="13.5" customHeight="1" x14ac:dyDescent="0.25">
      <c r="A22" s="10"/>
      <c r="B22" s="14" t="s">
        <v>11</v>
      </c>
      <c r="C22" s="11"/>
      <c r="D22" s="12"/>
      <c r="E22" s="17"/>
      <c r="F22" s="17">
        <v>15500000</v>
      </c>
      <c r="G22" s="17">
        <v>14570833</v>
      </c>
      <c r="H22" s="17">
        <f>12072353+2400000</f>
        <v>14472353</v>
      </c>
      <c r="I22" s="18">
        <f>18347824-2598182</f>
        <v>15749642</v>
      </c>
    </row>
    <row r="23" spans="1:11" s="19" customFormat="1" ht="13.5" customHeight="1" x14ac:dyDescent="0.25">
      <c r="A23" s="10"/>
      <c r="B23" s="14" t="s">
        <v>80</v>
      </c>
      <c r="C23" s="11"/>
      <c r="D23" s="12"/>
      <c r="E23" s="17"/>
      <c r="F23" s="17">
        <v>850000</v>
      </c>
      <c r="G23" s="17">
        <v>1958334</v>
      </c>
      <c r="H23" s="16">
        <v>1242058</v>
      </c>
      <c r="I23" s="18">
        <v>1114368</v>
      </c>
    </row>
    <row r="24" spans="1:11" s="19" customFormat="1" ht="13.5" hidden="1" customHeight="1" outlineLevel="1" collapsed="1" x14ac:dyDescent="0.2">
      <c r="A24" s="21"/>
      <c r="B24" s="14" t="s">
        <v>44</v>
      </c>
      <c r="C24" s="11"/>
      <c r="D24" s="21"/>
      <c r="E24" s="17"/>
      <c r="F24" s="17"/>
      <c r="G24" s="17"/>
      <c r="H24" s="16"/>
      <c r="I24" s="18"/>
    </row>
    <row r="25" spans="1:11" s="19" customFormat="1" ht="13.5" customHeight="1" collapsed="1" x14ac:dyDescent="0.2">
      <c r="A25" s="21"/>
      <c r="B25" s="14" t="s">
        <v>81</v>
      </c>
      <c r="C25" s="14"/>
      <c r="D25" s="21"/>
      <c r="E25" s="17"/>
      <c r="F25" s="17"/>
      <c r="G25" s="17">
        <v>2000000</v>
      </c>
      <c r="H25" s="16">
        <v>631104</v>
      </c>
      <c r="I25" s="18">
        <v>3728735</v>
      </c>
      <c r="K25" s="33"/>
    </row>
    <row r="26" spans="1:11" s="19" customFormat="1" x14ac:dyDescent="0.2">
      <c r="A26" s="21"/>
      <c r="B26" s="14" t="s">
        <v>24</v>
      </c>
      <c r="C26" s="14"/>
      <c r="D26" s="21"/>
      <c r="E26" s="17"/>
      <c r="F26" s="17">
        <v>18950000</v>
      </c>
      <c r="G26" s="17">
        <v>26050000</v>
      </c>
      <c r="H26" s="16">
        <v>33135000</v>
      </c>
      <c r="I26" s="18">
        <v>2540000</v>
      </c>
    </row>
    <row r="27" spans="1:11" s="19" customFormat="1" x14ac:dyDescent="0.2">
      <c r="A27" s="21"/>
      <c r="B27" s="14" t="s">
        <v>34</v>
      </c>
      <c r="C27" s="14"/>
      <c r="D27" s="21"/>
      <c r="E27" s="17"/>
      <c r="F27" s="17"/>
      <c r="G27" s="17"/>
      <c r="H27" s="16"/>
      <c r="I27" s="18"/>
    </row>
    <row r="28" spans="1:11" s="19" customFormat="1" x14ac:dyDescent="0.2">
      <c r="A28" s="21"/>
      <c r="B28" s="14" t="s">
        <v>82</v>
      </c>
      <c r="C28" s="14"/>
      <c r="D28" s="21"/>
      <c r="E28" s="17"/>
      <c r="F28" s="18"/>
      <c r="G28" s="18"/>
      <c r="H28" s="16"/>
      <c r="I28" s="18"/>
    </row>
    <row r="29" spans="1:11" s="19" customFormat="1" ht="15.75" customHeight="1" x14ac:dyDescent="0.2">
      <c r="A29" s="21"/>
      <c r="B29" s="14"/>
      <c r="C29" s="14" t="s">
        <v>13</v>
      </c>
      <c r="D29" s="21"/>
      <c r="E29" s="17"/>
      <c r="F29" s="20">
        <f t="shared" ref="F29:G29" si="1">SUM(F22:F28)</f>
        <v>35300000</v>
      </c>
      <c r="G29" s="20">
        <f t="shared" si="1"/>
        <v>44579167</v>
      </c>
      <c r="H29" s="20">
        <f>SUM(H22:H28)</f>
        <v>49480515</v>
      </c>
      <c r="I29" s="20">
        <f>SUM(I22:I28)</f>
        <v>23132745</v>
      </c>
    </row>
    <row r="30" spans="1:11" s="19" customFormat="1" ht="5.25" customHeight="1" x14ac:dyDescent="0.2">
      <c r="A30" s="21"/>
      <c r="B30" s="14"/>
      <c r="C30" s="14"/>
      <c r="D30" s="21"/>
      <c r="E30" s="17"/>
      <c r="F30" s="18"/>
      <c r="G30" s="18"/>
      <c r="H30" s="18"/>
      <c r="I30" s="18"/>
    </row>
    <row r="31" spans="1:11" s="19" customFormat="1" x14ac:dyDescent="0.2">
      <c r="A31" s="21"/>
      <c r="B31" s="14" t="s">
        <v>45</v>
      </c>
      <c r="C31" s="14"/>
      <c r="D31" s="21"/>
      <c r="E31" s="17"/>
      <c r="F31" s="18"/>
      <c r="G31" s="18"/>
      <c r="H31" s="18"/>
      <c r="I31" s="18"/>
    </row>
    <row r="32" spans="1:11" s="19" customFormat="1" x14ac:dyDescent="0.2">
      <c r="A32" s="21"/>
      <c r="B32" s="14"/>
      <c r="C32" s="14"/>
      <c r="D32" s="21"/>
      <c r="E32" s="17"/>
      <c r="F32" s="22">
        <f t="shared" ref="F32:G32" si="2">SUM(F31)</f>
        <v>0</v>
      </c>
      <c r="G32" s="22">
        <f t="shared" si="2"/>
        <v>0</v>
      </c>
      <c r="H32" s="22">
        <f>SUM(H31)</f>
        <v>0</v>
      </c>
      <c r="I32" s="22">
        <f>SUM(I31)</f>
        <v>0</v>
      </c>
    </row>
    <row r="33" spans="1:12" s="19" customFormat="1" ht="11.65" customHeight="1" x14ac:dyDescent="0.2">
      <c r="A33" s="21"/>
      <c r="B33" s="14"/>
      <c r="C33" s="14"/>
      <c r="D33" s="21"/>
      <c r="E33" s="17"/>
      <c r="F33" s="18"/>
      <c r="G33" s="18"/>
      <c r="H33" s="18"/>
      <c r="I33" s="18"/>
    </row>
    <row r="34" spans="1:12" s="19" customFormat="1" x14ac:dyDescent="0.2">
      <c r="A34" s="21"/>
      <c r="B34" s="14"/>
      <c r="C34" s="14" t="s">
        <v>14</v>
      </c>
      <c r="D34" s="21"/>
      <c r="E34" s="17"/>
      <c r="F34" s="23">
        <f t="shared" ref="F34:G34" si="3">+F20-F29-F31</f>
        <v>41474</v>
      </c>
      <c r="G34" s="23">
        <f t="shared" si="3"/>
        <v>-944167</v>
      </c>
      <c r="H34" s="23">
        <f>+H20-H29-H31</f>
        <v>404485</v>
      </c>
      <c r="I34" s="23">
        <f>+I20-I29-I31</f>
        <v>3507255</v>
      </c>
    </row>
    <row r="35" spans="1:12" s="27" customFormat="1" x14ac:dyDescent="0.2">
      <c r="A35" s="25"/>
      <c r="B35" s="25"/>
      <c r="C35" s="25"/>
      <c r="D35" s="25"/>
      <c r="E35" s="26"/>
      <c r="H35" s="26"/>
    </row>
    <row r="36" spans="1:12" s="27" customFormat="1" x14ac:dyDescent="0.2">
      <c r="A36" s="25"/>
      <c r="B36" s="25"/>
      <c r="C36" s="25"/>
      <c r="D36" s="25"/>
      <c r="E36" s="25"/>
      <c r="H36" s="28"/>
    </row>
    <row r="37" spans="1:12" s="27" customFormat="1" x14ac:dyDescent="0.2">
      <c r="A37" s="25"/>
      <c r="B37" s="25"/>
      <c r="C37" s="25"/>
      <c r="D37" s="25"/>
      <c r="E37" s="25"/>
      <c r="H37" s="25"/>
    </row>
    <row r="38" spans="1:12" s="27" customFormat="1" x14ac:dyDescent="0.2">
      <c r="A38" s="25"/>
      <c r="B38" s="25"/>
      <c r="C38" s="25"/>
      <c r="D38" s="25"/>
      <c r="E38" s="25"/>
      <c r="H38" s="25"/>
    </row>
    <row r="39" spans="1:12" s="27" customFormat="1" x14ac:dyDescent="0.2">
      <c r="A39" s="25"/>
      <c r="B39" s="25"/>
      <c r="C39" s="25" t="s">
        <v>1</v>
      </c>
      <c r="D39" s="25"/>
      <c r="E39" s="25"/>
      <c r="H39" s="25"/>
    </row>
    <row r="40" spans="1:12" s="27" customFormat="1" x14ac:dyDescent="0.2">
      <c r="A40" s="25"/>
      <c r="B40" s="25"/>
      <c r="C40" s="25" t="s">
        <v>1</v>
      </c>
      <c r="D40" s="25"/>
      <c r="E40" s="25"/>
      <c r="F40" s="30" t="s">
        <v>1</v>
      </c>
      <c r="G40" s="30" t="s">
        <v>1</v>
      </c>
      <c r="H40" s="25"/>
      <c r="I40" s="30"/>
    </row>
    <row r="41" spans="1:12" s="27" customFormat="1" x14ac:dyDescent="0.2">
      <c r="A41" s="25"/>
      <c r="B41" s="25"/>
      <c r="C41" s="25"/>
      <c r="D41" s="25"/>
      <c r="E41" s="25"/>
      <c r="H41" s="25"/>
      <c r="K41" s="31"/>
      <c r="L41" s="31"/>
    </row>
    <row r="42" spans="1:12" s="27" customFormat="1" x14ac:dyDescent="0.2">
      <c r="A42" s="25"/>
      <c r="B42" s="25"/>
      <c r="C42" s="25"/>
      <c r="D42" s="25"/>
      <c r="E42" s="25"/>
      <c r="H42" s="25"/>
    </row>
    <row r="43" spans="1:12" s="27" customFormat="1" x14ac:dyDescent="0.2">
      <c r="A43" s="25"/>
      <c r="B43" s="25"/>
      <c r="C43" s="25"/>
      <c r="D43" s="25"/>
      <c r="E43" s="25"/>
      <c r="H43" s="25"/>
      <c r="K43" s="31"/>
      <c r="L43" s="31"/>
    </row>
    <row r="44" spans="1:12" s="27" customFormat="1" x14ac:dyDescent="0.2">
      <c r="A44" s="25"/>
      <c r="B44" s="25"/>
      <c r="C44" s="25"/>
      <c r="D44" s="25"/>
      <c r="E44" s="25"/>
      <c r="H44" s="25"/>
      <c r="K44" s="31"/>
      <c r="L44" s="31"/>
    </row>
    <row r="45" spans="1:12" s="27" customFormat="1" x14ac:dyDescent="0.2">
      <c r="A45" s="25"/>
      <c r="B45" s="25"/>
      <c r="C45" s="25"/>
      <c r="D45" s="25"/>
      <c r="E45" s="25"/>
      <c r="H45" s="25"/>
      <c r="K45" s="31"/>
      <c r="L45" s="31"/>
    </row>
    <row r="46" spans="1:12" s="27" customFormat="1" x14ac:dyDescent="0.2">
      <c r="A46" s="25"/>
      <c r="B46" s="25"/>
      <c r="C46" s="25"/>
      <c r="D46" s="25"/>
      <c r="E46" s="25"/>
      <c r="H46" s="25"/>
    </row>
    <row r="47" spans="1:12" s="27" customFormat="1" x14ac:dyDescent="0.2">
      <c r="A47" s="25"/>
      <c r="B47" s="25"/>
      <c r="C47" s="25"/>
      <c r="D47" s="25"/>
      <c r="E47" s="25"/>
      <c r="H47" s="25"/>
    </row>
    <row r="48" spans="1:12" s="27" customFormat="1" x14ac:dyDescent="0.2">
      <c r="A48" s="25"/>
      <c r="B48" s="25"/>
      <c r="C48" s="25"/>
      <c r="D48" s="25"/>
      <c r="E48" s="25"/>
      <c r="H48" s="25"/>
    </row>
    <row r="49" spans="1:8" s="27" customFormat="1" x14ac:dyDescent="0.2">
      <c r="A49" s="25"/>
      <c r="B49" s="25"/>
      <c r="C49" s="25"/>
      <c r="D49" s="25"/>
      <c r="E49" s="25"/>
      <c r="H49" s="25"/>
    </row>
    <row r="50" spans="1:8" s="27" customFormat="1" x14ac:dyDescent="0.2">
      <c r="A50" s="25"/>
      <c r="B50" s="25"/>
      <c r="C50" s="25"/>
      <c r="D50" s="25"/>
      <c r="E50" s="25"/>
      <c r="H50" s="25"/>
    </row>
    <row r="51" spans="1:8" s="27" customFormat="1" x14ac:dyDescent="0.2">
      <c r="A51" s="25"/>
      <c r="B51" s="25"/>
      <c r="C51" s="25"/>
      <c r="D51" s="25"/>
      <c r="E51" s="25"/>
      <c r="H51" s="25"/>
    </row>
    <row r="52" spans="1:8" s="27" customFormat="1" x14ac:dyDescent="0.2">
      <c r="A52" s="25"/>
      <c r="B52" s="25"/>
      <c r="C52" s="25"/>
      <c r="D52" s="25"/>
      <c r="E52" s="25"/>
      <c r="H52" s="25"/>
    </row>
    <row r="53" spans="1:8" s="27" customFormat="1" x14ac:dyDescent="0.2">
      <c r="A53" s="25"/>
      <c r="B53" s="25"/>
      <c r="C53" s="25"/>
      <c r="D53" s="25"/>
      <c r="E53" s="25"/>
      <c r="H53" s="25"/>
    </row>
    <row r="54" spans="1:8" s="27" customFormat="1" x14ac:dyDescent="0.2">
      <c r="A54" s="25"/>
      <c r="B54" s="25"/>
      <c r="C54" s="25"/>
      <c r="D54" s="25"/>
      <c r="E54" s="25"/>
      <c r="H54" s="25"/>
    </row>
    <row r="55" spans="1:8" s="27" customFormat="1" x14ac:dyDescent="0.2">
      <c r="A55" s="25"/>
      <c r="B55" s="25"/>
      <c r="C55" s="25"/>
      <c r="D55" s="25"/>
      <c r="E55" s="25"/>
      <c r="H55" s="25"/>
    </row>
    <row r="56" spans="1:8" s="27" customFormat="1" x14ac:dyDescent="0.2">
      <c r="A56" s="25"/>
      <c r="B56" s="25"/>
      <c r="C56" s="25"/>
      <c r="D56" s="25"/>
      <c r="E56" s="25"/>
      <c r="H56" s="25"/>
    </row>
    <row r="57" spans="1:8" s="27" customFormat="1" x14ac:dyDescent="0.2">
      <c r="A57" s="25"/>
      <c r="B57" s="25"/>
      <c r="C57" s="25"/>
      <c r="D57" s="25"/>
      <c r="E57" s="25"/>
      <c r="H57" s="25"/>
    </row>
    <row r="58" spans="1:8" s="27" customFormat="1" x14ac:dyDescent="0.2">
      <c r="A58" s="25"/>
      <c r="B58" s="25"/>
      <c r="C58" s="25"/>
      <c r="D58" s="25"/>
      <c r="E58" s="25"/>
      <c r="H58" s="25"/>
    </row>
    <row r="59" spans="1:8" s="27" customFormat="1" x14ac:dyDescent="0.2">
      <c r="A59" s="25"/>
      <c r="B59" s="25"/>
      <c r="C59" s="25"/>
      <c r="D59" s="25"/>
      <c r="E59" s="25"/>
      <c r="H59" s="25"/>
    </row>
    <row r="60" spans="1:8" s="27" customFormat="1" x14ac:dyDescent="0.2">
      <c r="A60" s="25"/>
      <c r="B60" s="25"/>
      <c r="C60" s="25"/>
      <c r="D60" s="25"/>
      <c r="E60" s="25"/>
      <c r="H60" s="25"/>
    </row>
    <row r="61" spans="1:8" s="27" customFormat="1" x14ac:dyDescent="0.2">
      <c r="A61" s="25"/>
      <c r="B61" s="25"/>
      <c r="C61" s="25"/>
      <c r="D61" s="25"/>
      <c r="E61" s="25"/>
      <c r="H61" s="25"/>
    </row>
    <row r="62" spans="1:8" s="27" customFormat="1" x14ac:dyDescent="0.2">
      <c r="A62" s="25"/>
      <c r="B62" s="25"/>
      <c r="C62" s="25"/>
      <c r="D62" s="25"/>
      <c r="E62" s="25"/>
      <c r="H62" s="25"/>
    </row>
    <row r="63" spans="1:8" s="27" customFormat="1" x14ac:dyDescent="0.2">
      <c r="A63" s="25"/>
      <c r="B63" s="25"/>
      <c r="C63" s="25"/>
      <c r="D63" s="25"/>
      <c r="E63" s="25"/>
      <c r="H63" s="25"/>
    </row>
    <row r="64" spans="1:8" s="27" customFormat="1" x14ac:dyDescent="0.2">
      <c r="A64" s="25"/>
      <c r="B64" s="25"/>
      <c r="C64" s="25"/>
      <c r="D64" s="25"/>
      <c r="E64" s="25"/>
      <c r="H64" s="25"/>
    </row>
    <row r="65" spans="1:8" s="27" customFormat="1" x14ac:dyDescent="0.2">
      <c r="A65" s="25"/>
      <c r="B65" s="25"/>
      <c r="C65" s="25"/>
      <c r="D65" s="25"/>
      <c r="E65" s="25"/>
      <c r="H65" s="25"/>
    </row>
    <row r="66" spans="1:8" s="27" customFormat="1" x14ac:dyDescent="0.2">
      <c r="A66" s="25"/>
      <c r="B66" s="25"/>
      <c r="C66" s="25"/>
      <c r="D66" s="25"/>
      <c r="E66" s="25"/>
      <c r="H66" s="25"/>
    </row>
    <row r="67" spans="1:8" s="27" customFormat="1" x14ac:dyDescent="0.2">
      <c r="A67" s="25"/>
      <c r="B67" s="25"/>
      <c r="C67" s="25"/>
      <c r="D67" s="25"/>
      <c r="E67" s="25"/>
      <c r="H67" s="25"/>
    </row>
    <row r="68" spans="1:8" s="27" customFormat="1" x14ac:dyDescent="0.2">
      <c r="A68" s="25"/>
      <c r="B68" s="25"/>
      <c r="C68" s="25"/>
      <c r="D68" s="25"/>
      <c r="E68" s="25"/>
      <c r="H68" s="25"/>
    </row>
    <row r="69" spans="1:8" s="27" customFormat="1" x14ac:dyDescent="0.2">
      <c r="A69" s="25"/>
      <c r="B69" s="25"/>
      <c r="C69" s="25"/>
      <c r="D69" s="25"/>
      <c r="E69" s="25"/>
      <c r="H69" s="25"/>
    </row>
    <row r="70" spans="1:8" s="27" customFormat="1" x14ac:dyDescent="0.2">
      <c r="A70" s="25"/>
      <c r="B70" s="25"/>
      <c r="C70" s="25"/>
      <c r="D70" s="25"/>
      <c r="E70" s="25"/>
      <c r="H70" s="25"/>
    </row>
    <row r="71" spans="1:8" s="27" customFormat="1" x14ac:dyDescent="0.2">
      <c r="A71" s="25"/>
      <c r="B71" s="25"/>
      <c r="C71" s="25"/>
      <c r="D71" s="25"/>
      <c r="E71" s="25"/>
      <c r="H71" s="25"/>
    </row>
    <row r="72" spans="1:8" s="27" customFormat="1" x14ac:dyDescent="0.2">
      <c r="A72" s="25"/>
      <c r="B72" s="25"/>
      <c r="C72" s="25"/>
      <c r="D72" s="25"/>
      <c r="E72" s="25"/>
      <c r="H72" s="25"/>
    </row>
    <row r="73" spans="1:8" s="27" customFormat="1" x14ac:dyDescent="0.2">
      <c r="A73" s="25"/>
      <c r="B73" s="25"/>
      <c r="C73" s="25"/>
      <c r="D73" s="25"/>
      <c r="E73" s="25"/>
      <c r="H73" s="25"/>
    </row>
    <row r="74" spans="1:8" s="27" customFormat="1" x14ac:dyDescent="0.2">
      <c r="A74" s="25"/>
      <c r="B74" s="25"/>
      <c r="C74" s="25"/>
      <c r="D74" s="25"/>
      <c r="E74" s="25"/>
      <c r="H74" s="25"/>
    </row>
    <row r="75" spans="1:8" s="27" customFormat="1" x14ac:dyDescent="0.2">
      <c r="A75" s="25"/>
      <c r="B75" s="25"/>
      <c r="C75" s="25"/>
      <c r="D75" s="25"/>
      <c r="E75" s="25"/>
      <c r="H75" s="25"/>
    </row>
    <row r="76" spans="1:8" s="27" customFormat="1" x14ac:dyDescent="0.2">
      <c r="A76" s="25"/>
      <c r="B76" s="25"/>
      <c r="C76" s="25"/>
      <c r="D76" s="25"/>
      <c r="E76" s="25"/>
      <c r="H76" s="25"/>
    </row>
    <row r="77" spans="1:8" s="27" customFormat="1" x14ac:dyDescent="0.2">
      <c r="A77" s="25"/>
      <c r="B77" s="25"/>
      <c r="C77" s="25"/>
      <c r="D77" s="25"/>
      <c r="E77" s="25"/>
      <c r="H77" s="25"/>
    </row>
    <row r="78" spans="1:8" s="27" customFormat="1" x14ac:dyDescent="0.2">
      <c r="A78" s="25"/>
      <c r="B78" s="25"/>
      <c r="C78" s="25"/>
      <c r="D78" s="25"/>
      <c r="E78" s="25"/>
      <c r="H78" s="25"/>
    </row>
    <row r="79" spans="1:8" s="27" customFormat="1" x14ac:dyDescent="0.2">
      <c r="A79" s="25"/>
      <c r="B79" s="25"/>
      <c r="C79" s="25"/>
      <c r="D79" s="25"/>
      <c r="E79" s="25"/>
      <c r="H79" s="25"/>
    </row>
    <row r="80" spans="1:8" s="27" customFormat="1" x14ac:dyDescent="0.2">
      <c r="A80" s="25"/>
      <c r="B80" s="25"/>
      <c r="C80" s="25"/>
      <c r="D80" s="25"/>
      <c r="E80" s="25"/>
      <c r="H80" s="25"/>
    </row>
    <row r="81" spans="1:8" s="27" customFormat="1" x14ac:dyDescent="0.2">
      <c r="A81" s="25"/>
      <c r="B81" s="25"/>
      <c r="C81" s="25"/>
      <c r="D81" s="25"/>
      <c r="E81" s="25"/>
      <c r="H81" s="25"/>
    </row>
    <row r="82" spans="1:8" s="27" customFormat="1" x14ac:dyDescent="0.2">
      <c r="A82" s="25"/>
      <c r="B82" s="25"/>
      <c r="C82" s="25"/>
      <c r="D82" s="25"/>
      <c r="E82" s="25"/>
      <c r="H82" s="25"/>
    </row>
    <row r="83" spans="1:8" s="27" customFormat="1" x14ac:dyDescent="0.2">
      <c r="A83" s="25"/>
      <c r="B83" s="25"/>
      <c r="C83" s="25"/>
      <c r="D83" s="25"/>
      <c r="E83" s="25"/>
      <c r="H83" s="25"/>
    </row>
    <row r="84" spans="1:8" s="27" customFormat="1" x14ac:dyDescent="0.2">
      <c r="A84" s="25"/>
      <c r="B84" s="25"/>
      <c r="C84" s="25"/>
      <c r="D84" s="25"/>
      <c r="E84" s="25"/>
      <c r="H84" s="25"/>
    </row>
    <row r="85" spans="1:8" s="27" customFormat="1" x14ac:dyDescent="0.2">
      <c r="A85" s="25"/>
      <c r="B85" s="25"/>
      <c r="C85" s="25"/>
      <c r="D85" s="25"/>
      <c r="E85" s="25"/>
      <c r="H85" s="25"/>
    </row>
    <row r="86" spans="1:8" s="27" customFormat="1" x14ac:dyDescent="0.2">
      <c r="A86" s="25"/>
      <c r="B86" s="25"/>
      <c r="C86" s="25"/>
      <c r="D86" s="25"/>
      <c r="E86" s="25"/>
      <c r="H86" s="25"/>
    </row>
  </sheetData>
  <sheetProtection algorithmName="SHA-512" hashValue="weVwdjuQu1isA8DoDbEZQUESl7GT3zFy0M3afbEp4WlxnWImCHlk5XIt2EZqAZUlRzeG3+mtyfNyw77427ws2Q==" saltValue="EOdXORidCDCMRVxl8w90Uw==" spinCount="100000" sheet="1" objects="1" scenarios="1"/>
  <pageMargins left="0.74803149606299213" right="0.74803149606299213" top="0.98425196850393704" bottom="0.98425196850393704" header="0.51181102362204722" footer="0.51181102362204722"/>
  <pageSetup paperSize="9" scale="90" firstPageNumber="11" fitToHeight="0" orientation="portrait" useFirstPageNumber="1" r:id="rId1"/>
  <headerFooter alignWithMargins="0">
    <oddFooter>&amp;LFjórðungssamband Vestfirðinga.  Ársreikningur 2019&amp;C&amp;P</oddFooter>
  </headerFooter>
  <rowBreaks count="1" manualBreakCount="1">
    <brk id="3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EADEF-D2A9-4F20-9E17-F116E899C344}">
  <dimension ref="A1:L81"/>
  <sheetViews>
    <sheetView zoomScaleNormal="100" workbookViewId="0">
      <selection sqref="A1:J31"/>
    </sheetView>
  </sheetViews>
  <sheetFormatPr defaultColWidth="10.6640625" defaultRowHeight="12.75" outlineLevelRow="1" x14ac:dyDescent="0.2"/>
  <cols>
    <col min="1" max="1" width="1.6640625" style="7" customWidth="1"/>
    <col min="2" max="2" width="18.6640625" style="32" customWidth="1"/>
    <col min="3" max="3" width="42.6640625" style="25" customWidth="1"/>
    <col min="4" max="4" width="3.6640625" style="25" customWidth="1"/>
    <col min="5" max="5" width="3.1640625" style="25" customWidth="1"/>
    <col min="6" max="7" width="14.5" style="6" customWidth="1"/>
    <col min="8" max="8" width="17.6640625" style="25" bestFit="1" customWidth="1"/>
    <col min="9" max="9" width="15.1640625" style="6" customWidth="1"/>
    <col min="10" max="10" width="3.1640625" style="6" customWidth="1"/>
    <col min="11" max="12" width="14.1640625" style="6" bestFit="1" customWidth="1"/>
    <col min="13" max="13" width="14.1640625" style="6" customWidth="1"/>
    <col min="14" max="16384" width="10.6640625" style="6"/>
  </cols>
  <sheetData>
    <row r="1" spans="1:12" s="4" customFormat="1" ht="20.25" x14ac:dyDescent="0.3">
      <c r="A1" s="1" t="s">
        <v>0</v>
      </c>
      <c r="B1" s="1"/>
      <c r="C1" s="2"/>
      <c r="D1" s="3"/>
      <c r="E1" s="3"/>
      <c r="H1" s="3"/>
    </row>
    <row r="2" spans="1:12" ht="12.75" customHeight="1" x14ac:dyDescent="0.2">
      <c r="A2" s="5"/>
      <c r="B2" s="5"/>
      <c r="C2" s="5"/>
      <c r="D2" s="5"/>
      <c r="E2" s="5"/>
      <c r="F2" s="5" t="s">
        <v>1</v>
      </c>
      <c r="G2" s="5" t="s">
        <v>1</v>
      </c>
      <c r="H2" s="5"/>
      <c r="I2" s="5"/>
      <c r="J2" s="5"/>
    </row>
    <row r="3" spans="1:12" x14ac:dyDescent="0.2">
      <c r="B3" s="7"/>
      <c r="C3" s="7"/>
      <c r="D3" s="7"/>
      <c r="E3" s="7"/>
      <c r="H3" s="7"/>
    </row>
    <row r="4" spans="1:12" ht="12.75" customHeight="1" x14ac:dyDescent="0.2">
      <c r="B4" s="7"/>
      <c r="C4" s="7"/>
      <c r="D4" s="7"/>
      <c r="E4" s="8"/>
      <c r="F4" s="8" t="s">
        <v>2</v>
      </c>
      <c r="G4" s="8" t="s">
        <v>2</v>
      </c>
      <c r="H4" s="8" t="s">
        <v>111</v>
      </c>
      <c r="I4" s="8" t="s">
        <v>113</v>
      </c>
    </row>
    <row r="5" spans="1:12" x14ac:dyDescent="0.2">
      <c r="B5" s="7"/>
      <c r="C5" s="7"/>
      <c r="D5" s="7"/>
      <c r="E5" s="8"/>
      <c r="F5" s="8">
        <v>2021</v>
      </c>
      <c r="G5" s="8">
        <v>2020</v>
      </c>
      <c r="H5" s="8">
        <v>2020</v>
      </c>
      <c r="I5" s="8">
        <v>2019</v>
      </c>
    </row>
    <row r="6" spans="1:12" outlineLevel="1" x14ac:dyDescent="0.2">
      <c r="B6" s="7"/>
      <c r="C6" s="7"/>
      <c r="D6" s="7"/>
      <c r="E6" s="8"/>
      <c r="F6" s="9"/>
      <c r="G6" s="9"/>
      <c r="H6" s="8"/>
      <c r="I6" s="9"/>
    </row>
    <row r="7" spans="1:12" outlineLevel="1" x14ac:dyDescent="0.2">
      <c r="B7" s="7"/>
      <c r="C7" s="7"/>
      <c r="D7" s="7" t="s">
        <v>1</v>
      </c>
      <c r="E7" s="8"/>
      <c r="F7" s="9"/>
      <c r="G7" s="9"/>
      <c r="H7" s="8"/>
      <c r="I7" s="9"/>
    </row>
    <row r="8" spans="1:12" s="19" customFormat="1" ht="15" x14ac:dyDescent="0.25">
      <c r="A8" s="10" t="s">
        <v>15</v>
      </c>
      <c r="B8" s="14"/>
      <c r="C8" s="14"/>
      <c r="D8" s="21"/>
      <c r="E8" s="17"/>
    </row>
    <row r="9" spans="1:12" s="19" customFormat="1" ht="15.75" customHeight="1" x14ac:dyDescent="0.25">
      <c r="A9" s="10"/>
      <c r="B9" s="14" t="s">
        <v>84</v>
      </c>
      <c r="C9" s="14"/>
      <c r="D9" s="21"/>
      <c r="E9" s="17"/>
      <c r="F9" s="17">
        <f>14173963+7000000</f>
        <v>21173963</v>
      </c>
      <c r="G9" s="17">
        <v>1000000</v>
      </c>
      <c r="H9" s="17">
        <v>2722150</v>
      </c>
      <c r="I9" s="18">
        <v>6600000</v>
      </c>
      <c r="K9" s="33"/>
    </row>
    <row r="10" spans="1:12" s="19" customFormat="1" ht="15.75" customHeight="1" x14ac:dyDescent="0.25">
      <c r="A10" s="10"/>
      <c r="B10" s="14" t="s">
        <v>86</v>
      </c>
      <c r="C10" s="14"/>
      <c r="D10" s="21"/>
      <c r="E10" s="17"/>
      <c r="F10" s="17">
        <v>42000000</v>
      </c>
      <c r="G10" s="17">
        <v>42562000</v>
      </c>
      <c r="H10" s="17">
        <v>42693000</v>
      </c>
      <c r="I10" s="18">
        <v>42693000</v>
      </c>
    </row>
    <row r="11" spans="1:12" s="19" customFormat="1" ht="15.75" customHeight="1" outlineLevel="1" x14ac:dyDescent="0.25">
      <c r="A11" s="10"/>
      <c r="B11" s="14" t="s">
        <v>85</v>
      </c>
      <c r="C11" s="14"/>
      <c r="D11" s="21"/>
      <c r="E11" s="17"/>
      <c r="F11" s="17">
        <v>6500000</v>
      </c>
      <c r="G11" s="17">
        <v>6500000</v>
      </c>
      <c r="H11" s="17">
        <v>6500000</v>
      </c>
      <c r="I11" s="18">
        <v>6500000</v>
      </c>
      <c r="L11" s="33"/>
    </row>
    <row r="12" spans="1:12" s="19" customFormat="1" ht="15.75" customHeight="1" outlineLevel="1" x14ac:dyDescent="0.25">
      <c r="A12" s="10"/>
      <c r="B12" s="14" t="s">
        <v>89</v>
      </c>
      <c r="C12" s="14"/>
      <c r="D12" s="21"/>
      <c r="E12" s="17"/>
      <c r="F12" s="17">
        <v>2000000</v>
      </c>
      <c r="G12" s="17"/>
      <c r="H12" s="17"/>
      <c r="I12" s="18">
        <v>8700000</v>
      </c>
    </row>
    <row r="13" spans="1:12" s="19" customFormat="1" ht="16.5" customHeight="1" x14ac:dyDescent="0.25">
      <c r="A13" s="10"/>
      <c r="B13" s="14" t="s">
        <v>17</v>
      </c>
      <c r="C13" s="14"/>
      <c r="D13" s="21"/>
      <c r="E13" s="17"/>
      <c r="F13" s="17">
        <v>500000</v>
      </c>
      <c r="G13" s="17">
        <v>260130</v>
      </c>
      <c r="H13" s="17">
        <v>1303363</v>
      </c>
      <c r="I13" s="18">
        <v>671876</v>
      </c>
    </row>
    <row r="14" spans="1:12" s="19" customFormat="1" ht="16.5" customHeight="1" x14ac:dyDescent="0.25">
      <c r="A14" s="10"/>
      <c r="B14" s="14" t="s">
        <v>18</v>
      </c>
      <c r="C14" s="14"/>
      <c r="D14" s="21"/>
      <c r="E14" s="17"/>
      <c r="F14" s="17">
        <v>17506114</v>
      </c>
      <c r="G14" s="17">
        <v>45900153</v>
      </c>
      <c r="H14" s="17">
        <v>45900153</v>
      </c>
      <c r="I14" s="18">
        <f>15421597-419998</f>
        <v>15001599</v>
      </c>
    </row>
    <row r="15" spans="1:12" s="19" customFormat="1" ht="15.75" customHeight="1" x14ac:dyDescent="0.25">
      <c r="A15" s="10"/>
      <c r="B15" s="14" t="s">
        <v>8</v>
      </c>
      <c r="C15" s="14"/>
      <c r="D15" s="24"/>
      <c r="E15" s="17"/>
      <c r="F15" s="18"/>
      <c r="G15" s="16">
        <f>-9543431-853150-4000000-3109533</f>
        <v>-17506114</v>
      </c>
      <c r="H15" s="16">
        <v>-20216140</v>
      </c>
      <c r="I15" s="18">
        <v>-45900153</v>
      </c>
      <c r="L15" s="33"/>
    </row>
    <row r="16" spans="1:12" s="19" customFormat="1" ht="15.75" customHeight="1" x14ac:dyDescent="0.25">
      <c r="A16" s="10"/>
      <c r="B16" s="14" t="s">
        <v>87</v>
      </c>
      <c r="C16" s="14"/>
      <c r="D16" s="21"/>
      <c r="E16" s="17"/>
      <c r="F16" s="18"/>
      <c r="G16" s="18"/>
      <c r="I16" s="18"/>
    </row>
    <row r="17" spans="1:11" s="19" customFormat="1" ht="15.75" customHeight="1" outlineLevel="1" x14ac:dyDescent="0.25">
      <c r="A17" s="10"/>
      <c r="B17" s="14" t="s">
        <v>90</v>
      </c>
      <c r="C17" s="14"/>
      <c r="D17" s="21"/>
      <c r="E17" s="17"/>
      <c r="F17" s="18"/>
      <c r="G17" s="18"/>
      <c r="H17" s="18"/>
      <c r="I17" s="18">
        <v>12000000</v>
      </c>
    </row>
    <row r="18" spans="1:11" s="19" customFormat="1" ht="15" x14ac:dyDescent="0.25">
      <c r="A18" s="10"/>
      <c r="B18" s="14"/>
      <c r="C18" s="14" t="s">
        <v>10</v>
      </c>
      <c r="D18" s="15"/>
      <c r="E18" s="17"/>
      <c r="F18" s="20">
        <f t="shared" ref="F18" si="0">SUM(F9:F17)</f>
        <v>89680077</v>
      </c>
      <c r="G18" s="20">
        <f>SUM(G9:G17)</f>
        <v>78716169</v>
      </c>
      <c r="H18" s="20">
        <f>SUM(H9:H17)</f>
        <v>78902526</v>
      </c>
      <c r="I18" s="20">
        <f>SUM(I9:I17)</f>
        <v>46266322</v>
      </c>
    </row>
    <row r="19" spans="1:11" s="19" customFormat="1" ht="15" x14ac:dyDescent="0.25">
      <c r="A19" s="10"/>
      <c r="B19" s="14"/>
      <c r="C19" s="14"/>
      <c r="D19" s="15"/>
      <c r="E19" s="17"/>
      <c r="F19" s="17"/>
      <c r="G19" s="17"/>
      <c r="H19" s="17"/>
      <c r="I19" s="17"/>
    </row>
    <row r="20" spans="1:11" s="19" customFormat="1" x14ac:dyDescent="0.2">
      <c r="A20" s="21"/>
      <c r="B20" s="14" t="s">
        <v>11</v>
      </c>
      <c r="C20" s="14"/>
      <c r="D20" s="21"/>
      <c r="E20" s="17"/>
      <c r="F20" s="17">
        <v>53000000</v>
      </c>
      <c r="G20" s="17">
        <v>44000000</v>
      </c>
      <c r="H20" s="17">
        <f>31475496+20800000</f>
        <v>52275496</v>
      </c>
      <c r="I20" s="17">
        <v>35819945</v>
      </c>
    </row>
    <row r="21" spans="1:11" s="19" customFormat="1" x14ac:dyDescent="0.2">
      <c r="A21" s="21"/>
      <c r="B21" s="14" t="s">
        <v>80</v>
      </c>
      <c r="C21" s="14"/>
      <c r="D21" s="21"/>
      <c r="E21" s="17"/>
      <c r="F21" s="16">
        <v>7500000</v>
      </c>
      <c r="G21" s="16">
        <v>9700000</v>
      </c>
      <c r="H21" s="16">
        <v>5383941</v>
      </c>
      <c r="I21" s="17">
        <v>2872028</v>
      </c>
    </row>
    <row r="22" spans="1:11" s="19" customFormat="1" x14ac:dyDescent="0.2">
      <c r="A22" s="21"/>
      <c r="B22" s="14" t="s">
        <v>81</v>
      </c>
      <c r="C22" s="14"/>
      <c r="D22" s="21"/>
      <c r="E22" s="17"/>
      <c r="F22" s="17">
        <v>13000000</v>
      </c>
      <c r="G22" s="17">
        <v>10000000</v>
      </c>
      <c r="H22" s="16">
        <v>20752252</v>
      </c>
      <c r="I22" s="17">
        <f>4308042+795</f>
        <v>4308837</v>
      </c>
    </row>
    <row r="23" spans="1:11" s="19" customFormat="1" x14ac:dyDescent="0.2">
      <c r="A23" s="21"/>
      <c r="B23" s="14" t="s">
        <v>19</v>
      </c>
      <c r="C23" s="14"/>
      <c r="D23" s="21"/>
      <c r="E23" s="17"/>
      <c r="F23" s="17">
        <v>10000000</v>
      </c>
      <c r="G23" s="17">
        <v>15000000</v>
      </c>
      <c r="H23" s="16"/>
      <c r="I23" s="17"/>
    </row>
    <row r="24" spans="1:11" s="19" customFormat="1" x14ac:dyDescent="0.2">
      <c r="A24" s="21"/>
      <c r="B24" s="14" t="s">
        <v>106</v>
      </c>
      <c r="C24" s="14"/>
      <c r="D24" s="21"/>
      <c r="E24" s="17"/>
      <c r="F24" s="17">
        <v>6000000</v>
      </c>
      <c r="G24" s="17"/>
      <c r="H24" s="16"/>
      <c r="I24" s="17"/>
    </row>
    <row r="25" spans="1:11" s="19" customFormat="1" x14ac:dyDescent="0.2">
      <c r="A25" s="21"/>
      <c r="B25" s="14"/>
      <c r="C25" s="14" t="s">
        <v>13</v>
      </c>
      <c r="D25" s="21"/>
      <c r="E25" s="17"/>
      <c r="F25" s="20">
        <f t="shared" ref="F25:G25" si="1">SUM(F20:F24)</f>
        <v>89500000</v>
      </c>
      <c r="G25" s="20">
        <f t="shared" si="1"/>
        <v>78700000</v>
      </c>
      <c r="H25" s="20">
        <f>SUM(H20:H24)</f>
        <v>78411689</v>
      </c>
      <c r="I25" s="20">
        <f>SUM(I20:I24)</f>
        <v>43000810</v>
      </c>
    </row>
    <row r="26" spans="1:11" s="19" customFormat="1" ht="12.6" customHeight="1" x14ac:dyDescent="0.2">
      <c r="A26" s="21"/>
      <c r="B26" s="14"/>
      <c r="C26" s="14"/>
      <c r="D26" s="21"/>
      <c r="E26" s="17"/>
      <c r="F26" s="18"/>
      <c r="G26" s="18"/>
      <c r="H26" s="18"/>
      <c r="I26" s="18"/>
    </row>
    <row r="27" spans="1:11" s="19" customFormat="1" x14ac:dyDescent="0.2">
      <c r="A27" s="21"/>
      <c r="B27" s="14"/>
      <c r="C27" s="14" t="s">
        <v>14</v>
      </c>
      <c r="D27" s="21"/>
      <c r="E27" s="17"/>
      <c r="F27" s="23">
        <f t="shared" ref="F27:G27" si="2">+F18-F25</f>
        <v>180077</v>
      </c>
      <c r="G27" s="23">
        <f t="shared" si="2"/>
        <v>16169</v>
      </c>
      <c r="H27" s="23">
        <f>+H18-H25</f>
        <v>490837</v>
      </c>
      <c r="I27" s="23">
        <f>+I18-I25</f>
        <v>3265512</v>
      </c>
    </row>
    <row r="28" spans="1:11" s="19" customFormat="1" x14ac:dyDescent="0.2">
      <c r="A28" s="21"/>
      <c r="B28" s="14"/>
      <c r="C28" s="14"/>
      <c r="D28" s="21"/>
      <c r="E28" s="17"/>
      <c r="F28" s="17"/>
      <c r="G28" s="17"/>
      <c r="H28" s="17"/>
      <c r="I28" s="17"/>
    </row>
    <row r="29" spans="1:11" s="19" customFormat="1" x14ac:dyDescent="0.2">
      <c r="A29" s="21"/>
      <c r="B29" s="14"/>
      <c r="C29" s="14" t="s">
        <v>112</v>
      </c>
      <c r="D29" s="21"/>
      <c r="E29" s="17"/>
      <c r="F29" s="17"/>
      <c r="G29" s="17"/>
      <c r="H29" s="17">
        <v>-440</v>
      </c>
      <c r="I29" s="17"/>
    </row>
    <row r="30" spans="1:11" s="19" customFormat="1" x14ac:dyDescent="0.2">
      <c r="A30" s="21"/>
      <c r="B30" s="36"/>
      <c r="C30" s="37"/>
      <c r="D30" s="38"/>
      <c r="E30" s="35"/>
      <c r="F30" s="35"/>
      <c r="G30" s="35"/>
      <c r="H30" s="35"/>
      <c r="I30" s="17"/>
    </row>
    <row r="31" spans="1:11" s="19" customFormat="1" x14ac:dyDescent="0.2">
      <c r="A31" s="21"/>
      <c r="B31" s="14"/>
      <c r="C31" s="14" t="s">
        <v>52</v>
      </c>
      <c r="D31" s="21"/>
      <c r="E31" s="17"/>
      <c r="F31" s="17">
        <f>SUM(F27:F30)</f>
        <v>180077</v>
      </c>
      <c r="G31" s="17">
        <f>SUM(G27:G30)</f>
        <v>16169</v>
      </c>
      <c r="H31" s="17">
        <f>SUM(H27:H30)</f>
        <v>490397</v>
      </c>
      <c r="I31" s="17">
        <f>SUM(I27:I30)</f>
        <v>3265512</v>
      </c>
      <c r="K31" s="33"/>
    </row>
    <row r="32" spans="1:11" s="19" customFormat="1" x14ac:dyDescent="0.2">
      <c r="A32" s="21"/>
      <c r="B32" s="14"/>
      <c r="C32" s="14"/>
      <c r="D32" s="21"/>
      <c r="E32" s="17"/>
      <c r="F32" s="17"/>
      <c r="G32" s="17"/>
      <c r="H32" s="17"/>
      <c r="I32" s="17"/>
    </row>
    <row r="33" spans="1:12" s="27" customFormat="1" x14ac:dyDescent="0.2">
      <c r="A33" s="25"/>
      <c r="B33" s="25"/>
      <c r="C33" s="25"/>
      <c r="D33" s="25"/>
      <c r="E33" s="25"/>
      <c r="H33" s="25"/>
    </row>
    <row r="34" spans="1:12" s="27" customFormat="1" x14ac:dyDescent="0.2">
      <c r="A34" s="25"/>
      <c r="B34" s="25"/>
      <c r="C34" s="25" t="s">
        <v>1</v>
      </c>
      <c r="D34" s="25"/>
      <c r="E34" s="25"/>
      <c r="H34" s="25"/>
    </row>
    <row r="35" spans="1:12" s="27" customFormat="1" x14ac:dyDescent="0.2">
      <c r="A35" s="25"/>
      <c r="B35" s="25"/>
      <c r="C35" s="25" t="s">
        <v>1</v>
      </c>
      <c r="D35" s="25"/>
      <c r="E35" s="25"/>
      <c r="F35" s="30" t="s">
        <v>1</v>
      </c>
      <c r="G35" s="30" t="s">
        <v>1</v>
      </c>
      <c r="H35" s="25"/>
      <c r="I35" s="30"/>
    </row>
    <row r="36" spans="1:12" s="27" customFormat="1" x14ac:dyDescent="0.2">
      <c r="A36" s="25"/>
      <c r="B36" s="25"/>
      <c r="C36" s="25"/>
      <c r="D36" s="25"/>
      <c r="E36" s="25"/>
      <c r="H36" s="25"/>
      <c r="K36" s="31"/>
      <c r="L36" s="31"/>
    </row>
    <row r="37" spans="1:12" s="27" customFormat="1" x14ac:dyDescent="0.2">
      <c r="A37" s="25"/>
      <c r="B37" s="25"/>
      <c r="C37" s="25"/>
      <c r="D37" s="25"/>
      <c r="E37" s="25"/>
      <c r="H37" s="25"/>
    </row>
    <row r="38" spans="1:12" s="27" customFormat="1" x14ac:dyDescent="0.2">
      <c r="A38" s="25"/>
      <c r="B38" s="25"/>
      <c r="C38" s="25"/>
      <c r="D38" s="25"/>
      <c r="E38" s="25"/>
      <c r="H38" s="25"/>
      <c r="K38" s="31"/>
      <c r="L38" s="31"/>
    </row>
    <row r="39" spans="1:12" s="27" customFormat="1" x14ac:dyDescent="0.2">
      <c r="A39" s="25"/>
      <c r="B39" s="25"/>
      <c r="C39" s="25"/>
      <c r="D39" s="25"/>
      <c r="E39" s="25"/>
      <c r="H39" s="25"/>
      <c r="K39" s="31"/>
      <c r="L39" s="31"/>
    </row>
    <row r="40" spans="1:12" s="27" customFormat="1" x14ac:dyDescent="0.2">
      <c r="A40" s="25"/>
      <c r="B40" s="25"/>
      <c r="C40" s="25"/>
      <c r="D40" s="25"/>
      <c r="E40" s="25"/>
      <c r="H40" s="25"/>
      <c r="K40" s="31"/>
      <c r="L40" s="31"/>
    </row>
    <row r="41" spans="1:12" s="27" customFormat="1" x14ac:dyDescent="0.2">
      <c r="A41" s="25"/>
      <c r="B41" s="25"/>
      <c r="C41" s="25"/>
      <c r="D41" s="25"/>
      <c r="E41" s="25"/>
      <c r="H41" s="25"/>
    </row>
    <row r="42" spans="1:12" s="27" customFormat="1" x14ac:dyDescent="0.2">
      <c r="A42" s="25"/>
      <c r="B42" s="25"/>
      <c r="C42" s="25"/>
      <c r="D42" s="25"/>
      <c r="E42" s="25"/>
      <c r="H42" s="25"/>
    </row>
    <row r="43" spans="1:12" s="27" customFormat="1" x14ac:dyDescent="0.2">
      <c r="A43" s="25"/>
      <c r="B43" s="25"/>
      <c r="C43" s="25"/>
      <c r="D43" s="25"/>
      <c r="E43" s="25"/>
      <c r="H43" s="25"/>
    </row>
    <row r="44" spans="1:12" s="27" customFormat="1" x14ac:dyDescent="0.2">
      <c r="A44" s="25"/>
      <c r="B44" s="25"/>
      <c r="C44" s="25"/>
      <c r="D44" s="25"/>
      <c r="E44" s="25"/>
      <c r="H44" s="25"/>
    </row>
    <row r="45" spans="1:12" s="27" customFormat="1" x14ac:dyDescent="0.2">
      <c r="A45" s="25"/>
      <c r="B45" s="25"/>
      <c r="C45" s="25"/>
      <c r="D45" s="25"/>
      <c r="E45" s="25"/>
      <c r="H45" s="25"/>
    </row>
    <row r="46" spans="1:12" s="27" customFormat="1" x14ac:dyDescent="0.2">
      <c r="A46" s="25"/>
      <c r="B46" s="25"/>
      <c r="C46" s="25"/>
      <c r="D46" s="25"/>
      <c r="E46" s="25"/>
      <c r="H46" s="25"/>
    </row>
    <row r="47" spans="1:12" s="27" customFormat="1" x14ac:dyDescent="0.2">
      <c r="A47" s="25"/>
      <c r="B47" s="25"/>
      <c r="C47" s="25"/>
      <c r="D47" s="25"/>
      <c r="E47" s="25"/>
      <c r="H47" s="25"/>
    </row>
    <row r="48" spans="1:12" s="27" customFormat="1" x14ac:dyDescent="0.2">
      <c r="A48" s="25"/>
      <c r="B48" s="25"/>
      <c r="C48" s="25"/>
      <c r="D48" s="25"/>
      <c r="E48" s="25"/>
      <c r="H48" s="25"/>
    </row>
    <row r="49" spans="1:8" s="27" customFormat="1" x14ac:dyDescent="0.2">
      <c r="A49" s="25"/>
      <c r="B49" s="25"/>
      <c r="C49" s="25"/>
      <c r="D49" s="25"/>
      <c r="E49" s="25"/>
      <c r="H49" s="25"/>
    </row>
    <row r="50" spans="1:8" s="27" customFormat="1" x14ac:dyDescent="0.2">
      <c r="A50" s="25"/>
      <c r="B50" s="25"/>
      <c r="C50" s="25"/>
      <c r="D50" s="25"/>
      <c r="E50" s="25"/>
      <c r="H50" s="25"/>
    </row>
    <row r="51" spans="1:8" s="27" customFormat="1" x14ac:dyDescent="0.2">
      <c r="A51" s="25"/>
      <c r="B51" s="25"/>
      <c r="C51" s="25"/>
      <c r="D51" s="25"/>
      <c r="E51" s="25"/>
      <c r="H51" s="25"/>
    </row>
    <row r="52" spans="1:8" s="27" customFormat="1" x14ac:dyDescent="0.2">
      <c r="A52" s="25"/>
      <c r="B52" s="25"/>
      <c r="C52" s="25"/>
      <c r="D52" s="25"/>
      <c r="E52" s="25"/>
      <c r="H52" s="25"/>
    </row>
    <row r="53" spans="1:8" s="27" customFormat="1" x14ac:dyDescent="0.2">
      <c r="A53" s="25"/>
      <c r="B53" s="25"/>
      <c r="C53" s="25"/>
      <c r="D53" s="25"/>
      <c r="E53" s="25"/>
      <c r="H53" s="25"/>
    </row>
    <row r="54" spans="1:8" s="27" customFormat="1" x14ac:dyDescent="0.2">
      <c r="A54" s="25"/>
      <c r="B54" s="25"/>
      <c r="C54" s="25"/>
      <c r="D54" s="25"/>
      <c r="E54" s="25"/>
      <c r="H54" s="25"/>
    </row>
    <row r="55" spans="1:8" s="27" customFormat="1" x14ac:dyDescent="0.2">
      <c r="A55" s="25"/>
      <c r="B55" s="25"/>
      <c r="C55" s="25"/>
      <c r="D55" s="25"/>
      <c r="E55" s="25"/>
      <c r="H55" s="25"/>
    </row>
    <row r="56" spans="1:8" s="27" customFormat="1" x14ac:dyDescent="0.2">
      <c r="A56" s="25"/>
      <c r="B56" s="25"/>
      <c r="C56" s="25"/>
      <c r="D56" s="25"/>
      <c r="E56" s="25"/>
      <c r="H56" s="25"/>
    </row>
    <row r="57" spans="1:8" s="27" customFormat="1" x14ac:dyDescent="0.2">
      <c r="A57" s="25"/>
      <c r="B57" s="25"/>
      <c r="C57" s="25"/>
      <c r="D57" s="25"/>
      <c r="E57" s="25"/>
      <c r="H57" s="25"/>
    </row>
    <row r="58" spans="1:8" s="27" customFormat="1" x14ac:dyDescent="0.2">
      <c r="A58" s="25"/>
      <c r="B58" s="25"/>
      <c r="C58" s="25"/>
      <c r="D58" s="25"/>
      <c r="E58" s="25"/>
      <c r="H58" s="25"/>
    </row>
    <row r="59" spans="1:8" s="27" customFormat="1" x14ac:dyDescent="0.2">
      <c r="A59" s="25"/>
      <c r="B59" s="25"/>
      <c r="C59" s="25"/>
      <c r="D59" s="25"/>
      <c r="E59" s="25"/>
      <c r="H59" s="25"/>
    </row>
    <row r="60" spans="1:8" s="27" customFormat="1" x14ac:dyDescent="0.2">
      <c r="A60" s="25"/>
      <c r="B60" s="25"/>
      <c r="C60" s="25"/>
      <c r="D60" s="25"/>
      <c r="E60" s="25"/>
      <c r="H60" s="25"/>
    </row>
    <row r="61" spans="1:8" s="27" customFormat="1" x14ac:dyDescent="0.2">
      <c r="A61" s="25"/>
      <c r="B61" s="25"/>
      <c r="C61" s="25"/>
      <c r="D61" s="25"/>
      <c r="E61" s="25"/>
      <c r="H61" s="25"/>
    </row>
    <row r="62" spans="1:8" s="27" customFormat="1" x14ac:dyDescent="0.2">
      <c r="A62" s="25"/>
      <c r="B62" s="25"/>
      <c r="C62" s="25"/>
      <c r="D62" s="25"/>
      <c r="E62" s="25"/>
      <c r="H62" s="25"/>
    </row>
    <row r="63" spans="1:8" s="27" customFormat="1" x14ac:dyDescent="0.2">
      <c r="A63" s="25"/>
      <c r="B63" s="25"/>
      <c r="C63" s="25"/>
      <c r="D63" s="25"/>
      <c r="E63" s="25"/>
      <c r="H63" s="25"/>
    </row>
    <row r="64" spans="1:8" s="27" customFormat="1" x14ac:dyDescent="0.2">
      <c r="A64" s="25"/>
      <c r="B64" s="25"/>
      <c r="C64" s="25"/>
      <c r="D64" s="25"/>
      <c r="E64" s="25"/>
      <c r="H64" s="25"/>
    </row>
    <row r="65" spans="1:8" s="27" customFormat="1" x14ac:dyDescent="0.2">
      <c r="A65" s="25"/>
      <c r="B65" s="25"/>
      <c r="C65" s="25"/>
      <c r="D65" s="25"/>
      <c r="E65" s="25"/>
      <c r="H65" s="25"/>
    </row>
    <row r="66" spans="1:8" s="27" customFormat="1" x14ac:dyDescent="0.2">
      <c r="A66" s="25"/>
      <c r="B66" s="25"/>
      <c r="C66" s="25"/>
      <c r="D66" s="25"/>
      <c r="E66" s="25"/>
      <c r="H66" s="25"/>
    </row>
    <row r="67" spans="1:8" s="27" customFormat="1" x14ac:dyDescent="0.2">
      <c r="A67" s="25"/>
      <c r="B67" s="25"/>
      <c r="C67" s="25"/>
      <c r="D67" s="25"/>
      <c r="E67" s="25"/>
      <c r="H67" s="25"/>
    </row>
    <row r="68" spans="1:8" s="27" customFormat="1" x14ac:dyDescent="0.2">
      <c r="A68" s="25"/>
      <c r="B68" s="25"/>
      <c r="C68" s="25"/>
      <c r="D68" s="25"/>
      <c r="E68" s="25"/>
      <c r="H68" s="25"/>
    </row>
    <row r="69" spans="1:8" s="27" customFormat="1" x14ac:dyDescent="0.2">
      <c r="A69" s="25"/>
      <c r="B69" s="25"/>
      <c r="C69" s="25"/>
      <c r="D69" s="25"/>
      <c r="E69" s="25"/>
      <c r="H69" s="25"/>
    </row>
    <row r="70" spans="1:8" s="27" customFormat="1" x14ac:dyDescent="0.2">
      <c r="A70" s="25"/>
      <c r="B70" s="25"/>
      <c r="C70" s="25"/>
      <c r="D70" s="25"/>
      <c r="E70" s="25"/>
      <c r="H70" s="25"/>
    </row>
    <row r="71" spans="1:8" s="27" customFormat="1" x14ac:dyDescent="0.2">
      <c r="A71" s="25"/>
      <c r="B71" s="25"/>
      <c r="C71" s="25"/>
      <c r="D71" s="25"/>
      <c r="E71" s="25"/>
      <c r="H71" s="25"/>
    </row>
    <row r="72" spans="1:8" s="27" customFormat="1" x14ac:dyDescent="0.2">
      <c r="A72" s="25"/>
      <c r="B72" s="25"/>
      <c r="C72" s="25"/>
      <c r="D72" s="25"/>
      <c r="E72" s="25"/>
      <c r="H72" s="25"/>
    </row>
    <row r="73" spans="1:8" s="27" customFormat="1" x14ac:dyDescent="0.2">
      <c r="A73" s="25"/>
      <c r="B73" s="25"/>
      <c r="C73" s="25"/>
      <c r="D73" s="25"/>
      <c r="E73" s="25"/>
      <c r="H73" s="25"/>
    </row>
    <row r="74" spans="1:8" s="27" customFormat="1" x14ac:dyDescent="0.2">
      <c r="A74" s="25"/>
      <c r="B74" s="25"/>
      <c r="C74" s="25"/>
      <c r="D74" s="25"/>
      <c r="E74" s="25"/>
      <c r="H74" s="25"/>
    </row>
    <row r="75" spans="1:8" s="27" customFormat="1" x14ac:dyDescent="0.2">
      <c r="A75" s="25"/>
      <c r="B75" s="25"/>
      <c r="C75" s="25"/>
      <c r="D75" s="25"/>
      <c r="E75" s="25"/>
      <c r="H75" s="25"/>
    </row>
    <row r="76" spans="1:8" s="27" customFormat="1" x14ac:dyDescent="0.2">
      <c r="A76" s="25"/>
      <c r="B76" s="25"/>
      <c r="C76" s="25"/>
      <c r="D76" s="25"/>
      <c r="E76" s="25"/>
      <c r="H76" s="25"/>
    </row>
    <row r="77" spans="1:8" s="27" customFormat="1" x14ac:dyDescent="0.2">
      <c r="A77" s="25"/>
      <c r="B77" s="25"/>
      <c r="C77" s="25"/>
      <c r="D77" s="25"/>
      <c r="E77" s="25"/>
      <c r="H77" s="25"/>
    </row>
    <row r="78" spans="1:8" s="27" customFormat="1" x14ac:dyDescent="0.2">
      <c r="A78" s="25"/>
      <c r="B78" s="25"/>
      <c r="C78" s="25"/>
      <c r="D78" s="25"/>
      <c r="E78" s="25"/>
      <c r="H78" s="25"/>
    </row>
    <row r="79" spans="1:8" s="27" customFormat="1" x14ac:dyDescent="0.2">
      <c r="A79" s="25"/>
      <c r="B79" s="25"/>
      <c r="C79" s="25"/>
      <c r="D79" s="25"/>
      <c r="E79" s="25"/>
      <c r="H79" s="25"/>
    </row>
    <row r="80" spans="1:8" s="27" customFormat="1" x14ac:dyDescent="0.2">
      <c r="A80" s="25"/>
      <c r="B80" s="25"/>
      <c r="C80" s="25"/>
      <c r="D80" s="25"/>
      <c r="E80" s="25"/>
      <c r="H80" s="25"/>
    </row>
    <row r="81" spans="1:8" s="27" customFormat="1" x14ac:dyDescent="0.2">
      <c r="A81" s="25"/>
      <c r="B81" s="25"/>
      <c r="C81" s="25"/>
      <c r="D81" s="25"/>
      <c r="E81" s="25"/>
      <c r="H81" s="25"/>
    </row>
  </sheetData>
  <sheetProtection algorithmName="SHA-512" hashValue="MJqcB+uiOrzqHMf3DXgUIBMy1wo+bIbghR+OhNbS3QMoHB5sSHLnkTHnmmt75fcfsAWN+OyDBPLzsV16aTQkoA==" saltValue="38PyD1IfPuCZX2tXf7kyPw==" spinCount="100000" sheet="1" objects="1" scenarios="1"/>
  <pageMargins left="0.74803149606299213" right="0.74803149606299213" top="0.98425196850393704" bottom="0.98425196850393704" header="0.51181102362204722" footer="0.51181102362204722"/>
  <pageSetup paperSize="9" scale="90" firstPageNumber="11" fitToHeight="0" orientation="portrait" useFirstPageNumber="1" r:id="rId1"/>
  <headerFooter alignWithMargins="0">
    <oddFooter>&amp;LFjórðungssamband Vestfirðinga.  Ársreikningur 2019&amp;C&amp;P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CC214-10A7-4A15-BE7A-19991917F538}">
  <dimension ref="A1:L81"/>
  <sheetViews>
    <sheetView zoomScaleNormal="100" workbookViewId="0">
      <selection sqref="A1:I32"/>
    </sheetView>
  </sheetViews>
  <sheetFormatPr defaultColWidth="10.6640625" defaultRowHeight="12.75" outlineLevelRow="1" x14ac:dyDescent="0.2"/>
  <cols>
    <col min="1" max="1" width="1.6640625" style="7" customWidth="1"/>
    <col min="2" max="2" width="18.6640625" style="32" customWidth="1"/>
    <col min="3" max="3" width="42.6640625" style="25" customWidth="1"/>
    <col min="4" max="4" width="3.6640625" style="25" customWidth="1"/>
    <col min="5" max="5" width="3.1640625" style="25" customWidth="1"/>
    <col min="6" max="7" width="14.5" style="6" customWidth="1"/>
    <col min="8" max="8" width="17.6640625" style="25" bestFit="1" customWidth="1"/>
    <col min="9" max="9" width="19" style="6" customWidth="1"/>
    <col min="10" max="10" width="3.1640625" style="6" customWidth="1"/>
    <col min="11" max="12" width="14.1640625" style="6" bestFit="1" customWidth="1"/>
    <col min="13" max="13" width="14.1640625" style="6" customWidth="1"/>
    <col min="14" max="16384" width="10.6640625" style="6"/>
  </cols>
  <sheetData>
    <row r="1" spans="1:11" s="4" customFormat="1" ht="20.25" x14ac:dyDescent="0.3">
      <c r="A1" s="1" t="s">
        <v>0</v>
      </c>
      <c r="B1" s="1"/>
      <c r="C1" s="2"/>
      <c r="D1" s="3"/>
      <c r="E1" s="3"/>
      <c r="H1" s="3"/>
    </row>
    <row r="2" spans="1:11" ht="12.75" customHeight="1" x14ac:dyDescent="0.2">
      <c r="A2" s="5"/>
      <c r="B2" s="5"/>
      <c r="C2" s="5"/>
      <c r="D2" s="5"/>
      <c r="E2" s="5"/>
      <c r="F2" s="5" t="s">
        <v>1</v>
      </c>
      <c r="G2" s="5" t="s">
        <v>1</v>
      </c>
      <c r="H2" s="5"/>
      <c r="I2" s="5"/>
      <c r="J2" s="5"/>
    </row>
    <row r="3" spans="1:11" x14ac:dyDescent="0.2">
      <c r="B3" s="7"/>
      <c r="C3" s="7"/>
      <c r="D3" s="7"/>
      <c r="E3" s="7"/>
      <c r="H3" s="7"/>
    </row>
    <row r="4" spans="1:11" ht="12.75" customHeight="1" x14ac:dyDescent="0.2">
      <c r="B4" s="7"/>
      <c r="C4" s="7"/>
      <c r="D4" s="7"/>
      <c r="E4" s="8"/>
      <c r="F4" s="8" t="s">
        <v>2</v>
      </c>
      <c r="G4" s="8" t="s">
        <v>2</v>
      </c>
      <c r="H4" s="8" t="s">
        <v>113</v>
      </c>
      <c r="I4" s="8"/>
    </row>
    <row r="5" spans="1:11" x14ac:dyDescent="0.2">
      <c r="B5" s="7"/>
      <c r="C5" s="7"/>
      <c r="D5" s="7"/>
      <c r="E5" s="8"/>
      <c r="F5" s="8">
        <v>2021</v>
      </c>
      <c r="G5" s="8">
        <v>2020</v>
      </c>
      <c r="H5" s="8">
        <v>2020</v>
      </c>
      <c r="I5" s="8"/>
    </row>
    <row r="6" spans="1:11" outlineLevel="1" x14ac:dyDescent="0.2">
      <c r="B6" s="7"/>
      <c r="C6" s="7"/>
      <c r="D6" s="7"/>
      <c r="E6" s="8"/>
      <c r="F6" s="9"/>
      <c r="G6" s="9"/>
      <c r="H6" s="8"/>
      <c r="I6" s="9"/>
    </row>
    <row r="7" spans="1:11" outlineLevel="1" x14ac:dyDescent="0.2">
      <c r="B7" s="7"/>
      <c r="C7" s="7"/>
      <c r="D7" s="7" t="s">
        <v>1</v>
      </c>
      <c r="E7" s="8"/>
      <c r="F7" s="9"/>
      <c r="G7" s="9"/>
      <c r="H7" s="8"/>
      <c r="I7" s="9"/>
    </row>
    <row r="8" spans="1:11" s="19" customFormat="1" ht="15" x14ac:dyDescent="0.25">
      <c r="A8" s="10" t="s">
        <v>20</v>
      </c>
      <c r="B8" s="14"/>
      <c r="C8" s="14"/>
      <c r="D8" s="21"/>
      <c r="E8" s="17"/>
      <c r="F8" s="17"/>
      <c r="G8" s="17"/>
      <c r="H8" s="17"/>
      <c r="I8" s="17"/>
      <c r="K8" s="19">
        <v>4</v>
      </c>
    </row>
    <row r="9" spans="1:11" s="19" customFormat="1" x14ac:dyDescent="0.2">
      <c r="A9" s="21"/>
      <c r="B9" s="14" t="s">
        <v>92</v>
      </c>
      <c r="C9" s="14"/>
      <c r="D9" s="21"/>
      <c r="E9" s="17"/>
      <c r="F9" s="17"/>
      <c r="G9" s="17"/>
      <c r="H9" s="17"/>
      <c r="I9" s="17"/>
    </row>
    <row r="10" spans="1:11" s="19" customFormat="1" ht="15" x14ac:dyDescent="0.25">
      <c r="A10" s="10"/>
      <c r="B10" s="14" t="s">
        <v>91</v>
      </c>
      <c r="C10" s="14"/>
      <c r="D10" s="21"/>
      <c r="E10" s="17"/>
      <c r="F10" s="17">
        <v>4000000</v>
      </c>
      <c r="G10" s="17">
        <v>4000000</v>
      </c>
      <c r="H10" s="17">
        <v>4000000</v>
      </c>
      <c r="I10" s="18">
        <v>4000000</v>
      </c>
    </row>
    <row r="11" spans="1:11" s="19" customFormat="1" ht="15" x14ac:dyDescent="0.25">
      <c r="A11" s="10"/>
      <c r="B11" s="14" t="s">
        <v>21</v>
      </c>
      <c r="C11" s="14"/>
      <c r="D11" s="21"/>
      <c r="E11" s="17"/>
      <c r="F11" s="17">
        <v>7500000</v>
      </c>
      <c r="G11" s="17"/>
      <c r="H11" s="17">
        <v>15000000</v>
      </c>
      <c r="I11" s="18">
        <v>4000000</v>
      </c>
    </row>
    <row r="12" spans="1:11" s="19" customFormat="1" ht="15.75" customHeight="1" x14ac:dyDescent="0.25">
      <c r="A12" s="10"/>
      <c r="B12" s="14" t="s">
        <v>93</v>
      </c>
      <c r="C12" s="14"/>
      <c r="D12" s="21"/>
      <c r="E12" s="17"/>
      <c r="F12" s="17">
        <v>1000000</v>
      </c>
      <c r="G12" s="17">
        <v>7500000</v>
      </c>
      <c r="H12" s="17">
        <v>3389788</v>
      </c>
      <c r="I12" s="18">
        <v>8350000</v>
      </c>
    </row>
    <row r="13" spans="1:11" s="19" customFormat="1" ht="17.25" customHeight="1" outlineLevel="1" x14ac:dyDescent="0.25">
      <c r="A13" s="10"/>
      <c r="B13" s="14" t="s">
        <v>94</v>
      </c>
      <c r="C13" s="14"/>
      <c r="D13" s="21"/>
      <c r="E13" s="17"/>
      <c r="F13" s="17">
        <v>15300000</v>
      </c>
      <c r="G13" s="17">
        <v>13600000</v>
      </c>
      <c r="H13" s="17">
        <v>13816842</v>
      </c>
      <c r="I13" s="18">
        <v>10200000</v>
      </c>
    </row>
    <row r="14" spans="1:11" s="19" customFormat="1" ht="17.25" customHeight="1" outlineLevel="1" x14ac:dyDescent="0.25">
      <c r="A14" s="10"/>
      <c r="B14" s="14" t="s">
        <v>95</v>
      </c>
      <c r="C14" s="14"/>
      <c r="D14" s="21"/>
      <c r="E14" s="17"/>
      <c r="F14" s="17">
        <v>15000000</v>
      </c>
      <c r="G14" s="17">
        <v>40500000</v>
      </c>
      <c r="H14" s="17">
        <v>53500000</v>
      </c>
      <c r="I14" s="18">
        <v>21000000</v>
      </c>
    </row>
    <row r="15" spans="1:11" s="19" customFormat="1" ht="13.5" customHeight="1" x14ac:dyDescent="0.25">
      <c r="A15" s="10"/>
      <c r="B15" s="14" t="s">
        <v>96</v>
      </c>
      <c r="C15" s="14"/>
      <c r="D15" s="21"/>
      <c r="E15" s="17"/>
      <c r="F15" s="17"/>
      <c r="G15" s="17"/>
      <c r="H15" s="17"/>
      <c r="I15" s="18">
        <v>288830</v>
      </c>
    </row>
    <row r="16" spans="1:11" s="19" customFormat="1" ht="15" x14ac:dyDescent="0.25">
      <c r="A16" s="10"/>
      <c r="B16" s="14" t="s">
        <v>23</v>
      </c>
      <c r="C16" s="14"/>
      <c r="D16" s="21"/>
      <c r="E16" s="17"/>
      <c r="F16" s="17">
        <v>14300000</v>
      </c>
      <c r="G16" s="17">
        <v>6800000</v>
      </c>
      <c r="H16" s="17">
        <v>6800000</v>
      </c>
      <c r="I16" s="18">
        <v>5825937</v>
      </c>
    </row>
    <row r="17" spans="1:11" s="19" customFormat="1" ht="15" x14ac:dyDescent="0.25">
      <c r="A17" s="10"/>
      <c r="B17" s="14" t="s">
        <v>8</v>
      </c>
      <c r="C17" s="14"/>
      <c r="D17" s="21"/>
      <c r="E17" s="17"/>
      <c r="F17" s="18"/>
      <c r="G17" s="18">
        <f>-2500000-7500000-4300000</f>
        <v>-14300000</v>
      </c>
      <c r="H17" s="42">
        <v>-14300000</v>
      </c>
      <c r="I17" s="18">
        <v>-6800000</v>
      </c>
    </row>
    <row r="18" spans="1:11" s="19" customFormat="1" ht="15" x14ac:dyDescent="0.25">
      <c r="A18" s="10"/>
      <c r="B18" s="14"/>
      <c r="C18" s="14" t="s">
        <v>10</v>
      </c>
      <c r="D18" s="12"/>
      <c r="E18" s="17"/>
      <c r="F18" s="20">
        <f>SUM(F9:F17)</f>
        <v>57100000</v>
      </c>
      <c r="G18" s="20">
        <f>SUM(G9:G17)</f>
        <v>58100000</v>
      </c>
      <c r="H18" s="17">
        <f>SUM(H9:H17)</f>
        <v>82206630</v>
      </c>
      <c r="I18" s="41">
        <f>SUM(I9:I17)</f>
        <v>46864767</v>
      </c>
      <c r="K18" s="33"/>
    </row>
    <row r="19" spans="1:11" s="19" customFormat="1" ht="15" x14ac:dyDescent="0.25">
      <c r="A19" s="10"/>
      <c r="B19" s="14"/>
      <c r="C19" s="11"/>
      <c r="D19" s="12"/>
      <c r="E19" s="17"/>
      <c r="F19" s="18"/>
      <c r="G19" s="18"/>
      <c r="H19" s="17"/>
      <c r="I19" s="18"/>
    </row>
    <row r="20" spans="1:11" s="19" customFormat="1" x14ac:dyDescent="0.2">
      <c r="A20" s="21"/>
      <c r="B20" s="14" t="s">
        <v>11</v>
      </c>
      <c r="C20" s="11"/>
      <c r="D20" s="21"/>
      <c r="E20" s="17"/>
      <c r="F20" s="17">
        <v>14000000</v>
      </c>
      <c r="G20" s="17">
        <v>17036667</v>
      </c>
      <c r="H20" s="16">
        <f>18840469-1700000</f>
        <v>17140469</v>
      </c>
      <c r="I20" s="18">
        <v>11556326</v>
      </c>
    </row>
    <row r="21" spans="1:11" s="19" customFormat="1" x14ac:dyDescent="0.2">
      <c r="A21" s="21"/>
      <c r="B21" s="14" t="s">
        <v>80</v>
      </c>
      <c r="C21" s="11"/>
      <c r="D21" s="21"/>
      <c r="E21" s="17"/>
      <c r="F21" s="17">
        <v>950000</v>
      </c>
      <c r="G21" s="17">
        <v>2153333</v>
      </c>
      <c r="H21" s="16">
        <v>983508</v>
      </c>
      <c r="I21" s="18">
        <v>1418070</v>
      </c>
    </row>
    <row r="22" spans="1:11" s="19" customFormat="1" x14ac:dyDescent="0.2">
      <c r="A22" s="21"/>
      <c r="B22" s="14" t="s">
        <v>97</v>
      </c>
      <c r="C22" s="11"/>
      <c r="D22" s="21"/>
      <c r="E22" s="17"/>
      <c r="F22" s="17">
        <v>8000000</v>
      </c>
      <c r="G22" s="17">
        <v>6000000</v>
      </c>
      <c r="H22" s="16">
        <v>10556040</v>
      </c>
      <c r="I22" s="18">
        <v>13657477</v>
      </c>
      <c r="K22" s="33"/>
    </row>
    <row r="23" spans="1:11" s="19" customFormat="1" x14ac:dyDescent="0.2">
      <c r="A23" s="21"/>
      <c r="B23" s="14" t="s">
        <v>24</v>
      </c>
      <c r="C23" s="14"/>
      <c r="D23" s="21"/>
      <c r="E23" s="17"/>
      <c r="F23" s="17">
        <v>33000000</v>
      </c>
      <c r="G23" s="17">
        <v>32000000</v>
      </c>
      <c r="H23" s="16">
        <v>53500000</v>
      </c>
      <c r="I23" s="18">
        <v>21000000</v>
      </c>
      <c r="K23" s="33"/>
    </row>
    <row r="24" spans="1:11" s="19" customFormat="1" x14ac:dyDescent="0.2">
      <c r="A24" s="21"/>
      <c r="B24" s="14"/>
      <c r="C24" s="14" t="s">
        <v>13</v>
      </c>
      <c r="D24" s="21"/>
      <c r="E24" s="17"/>
      <c r="F24" s="20">
        <f t="shared" ref="F24:G24" si="0">SUM(F20:F23)</f>
        <v>55950000</v>
      </c>
      <c r="G24" s="20">
        <f t="shared" si="0"/>
        <v>57190000</v>
      </c>
      <c r="H24" s="20">
        <f>SUM(H20:H23)</f>
        <v>82180017</v>
      </c>
      <c r="I24" s="20">
        <f>SUM(I20:I23)</f>
        <v>47631873</v>
      </c>
    </row>
    <row r="25" spans="1:11" s="19" customFormat="1" ht="13.15" customHeight="1" x14ac:dyDescent="0.2">
      <c r="A25" s="21"/>
      <c r="B25" s="14"/>
      <c r="C25" s="14"/>
      <c r="D25" s="21"/>
      <c r="E25" s="17"/>
      <c r="F25" s="18"/>
      <c r="G25" s="18"/>
      <c r="H25" s="18"/>
      <c r="I25" s="18"/>
    </row>
    <row r="26" spans="1:11" s="19" customFormat="1" x14ac:dyDescent="0.2">
      <c r="A26" s="21"/>
      <c r="B26" s="14"/>
      <c r="C26" s="14" t="s">
        <v>14</v>
      </c>
      <c r="D26" s="21"/>
      <c r="E26" s="17"/>
      <c r="F26" s="23">
        <f t="shared" ref="F26:G26" si="1">+F18-F24</f>
        <v>1150000</v>
      </c>
      <c r="G26" s="23">
        <f t="shared" si="1"/>
        <v>910000</v>
      </c>
      <c r="H26" s="23">
        <f>+H18-H24</f>
        <v>26613</v>
      </c>
      <c r="I26" s="23">
        <f>+I18-I24</f>
        <v>-767106</v>
      </c>
    </row>
    <row r="27" spans="1:11" s="19" customFormat="1" ht="15" customHeight="1" x14ac:dyDescent="0.2">
      <c r="A27" s="21"/>
      <c r="B27" s="14"/>
      <c r="C27" s="14"/>
      <c r="D27" s="21"/>
      <c r="E27" s="17"/>
      <c r="F27" s="17"/>
      <c r="G27" s="17"/>
      <c r="H27" s="17"/>
      <c r="I27" s="17"/>
    </row>
    <row r="28" spans="1:11" x14ac:dyDescent="0.2">
      <c r="C28" s="14" t="s">
        <v>119</v>
      </c>
      <c r="H28" s="16">
        <v>-18077</v>
      </c>
    </row>
    <row r="29" spans="1:11" s="19" customFormat="1" ht="15" customHeight="1" x14ac:dyDescent="0.2">
      <c r="A29" s="25"/>
      <c r="B29" s="25"/>
      <c r="C29" s="25"/>
      <c r="D29" s="25"/>
      <c r="E29" s="27"/>
      <c r="F29" s="27"/>
      <c r="G29" s="25"/>
      <c r="H29" s="25"/>
      <c r="I29" s="17"/>
    </row>
    <row r="30" spans="1:11" s="19" customFormat="1" ht="15" customHeight="1" x14ac:dyDescent="0.2">
      <c r="A30" s="25"/>
      <c r="B30" s="25"/>
      <c r="C30" s="25"/>
      <c r="D30" s="25"/>
      <c r="E30" s="30"/>
      <c r="F30" s="30"/>
      <c r="G30" s="25"/>
      <c r="H30" s="25"/>
      <c r="I30" s="17"/>
    </row>
    <row r="31" spans="1:11" s="19" customFormat="1" ht="15" customHeight="1" x14ac:dyDescent="0.2">
      <c r="A31" s="25"/>
      <c r="B31" s="44" t="s">
        <v>120</v>
      </c>
      <c r="C31" s="44"/>
      <c r="D31" s="25"/>
      <c r="E31" s="27"/>
      <c r="F31" s="17">
        <f t="shared" ref="F31:G31" si="2">SUM(F29:F30)</f>
        <v>0</v>
      </c>
      <c r="G31" s="17">
        <f t="shared" si="2"/>
        <v>0</v>
      </c>
      <c r="H31" s="17">
        <f>SUM(H26:H30)</f>
        <v>8536</v>
      </c>
      <c r="I31" s="17">
        <f>SUM(I26:I30)</f>
        <v>-767106</v>
      </c>
    </row>
    <row r="32" spans="1:11" s="19" customFormat="1" ht="15" customHeight="1" x14ac:dyDescent="0.2">
      <c r="A32" s="25"/>
      <c r="B32" s="25"/>
      <c r="C32" s="25"/>
      <c r="D32" s="25"/>
      <c r="E32" s="27"/>
      <c r="F32" s="27"/>
      <c r="G32" s="25"/>
      <c r="H32" s="25"/>
      <c r="I32" s="17"/>
    </row>
    <row r="33" spans="1:12" s="27" customFormat="1" x14ac:dyDescent="0.2">
      <c r="A33" s="25"/>
      <c r="B33" s="25"/>
      <c r="C33" s="25"/>
      <c r="D33" s="25"/>
      <c r="G33" s="25"/>
      <c r="H33" s="25"/>
    </row>
    <row r="34" spans="1:12" s="27" customFormat="1" x14ac:dyDescent="0.2">
      <c r="A34" s="25"/>
      <c r="B34" s="25"/>
      <c r="C34" s="25" t="s">
        <v>1</v>
      </c>
      <c r="D34" s="25"/>
      <c r="G34" s="25"/>
      <c r="H34" s="25"/>
    </row>
    <row r="35" spans="1:12" s="27" customFormat="1" x14ac:dyDescent="0.2">
      <c r="A35" s="25"/>
      <c r="B35" s="25"/>
      <c r="C35" s="25" t="s">
        <v>1</v>
      </c>
      <c r="D35" s="25"/>
      <c r="F35" s="27" t="s">
        <v>1</v>
      </c>
      <c r="G35" s="25" t="s">
        <v>1</v>
      </c>
      <c r="H35" s="25"/>
      <c r="I35" s="30"/>
    </row>
    <row r="36" spans="1:12" s="27" customFormat="1" x14ac:dyDescent="0.2">
      <c r="A36" s="25"/>
      <c r="B36" s="25"/>
      <c r="C36" s="25"/>
      <c r="D36" s="25"/>
      <c r="G36" s="25"/>
      <c r="H36" s="25"/>
      <c r="K36" s="31"/>
      <c r="L36" s="31"/>
    </row>
    <row r="37" spans="1:12" s="27" customFormat="1" x14ac:dyDescent="0.2">
      <c r="A37" s="25"/>
      <c r="B37" s="25"/>
      <c r="C37" s="25"/>
      <c r="D37" s="25"/>
      <c r="E37" s="25"/>
      <c r="H37" s="25"/>
    </row>
    <row r="38" spans="1:12" s="27" customFormat="1" x14ac:dyDescent="0.2">
      <c r="A38" s="25"/>
      <c r="B38" s="25"/>
      <c r="C38" s="25"/>
      <c r="D38" s="25"/>
      <c r="E38" s="25"/>
      <c r="H38" s="25"/>
      <c r="K38" s="31"/>
      <c r="L38" s="31"/>
    </row>
    <row r="39" spans="1:12" s="27" customFormat="1" x14ac:dyDescent="0.2">
      <c r="A39" s="25"/>
      <c r="B39" s="25"/>
      <c r="C39" s="25"/>
      <c r="D39" s="25"/>
      <c r="E39" s="25"/>
      <c r="H39" s="25"/>
      <c r="K39" s="31"/>
      <c r="L39" s="31"/>
    </row>
    <row r="40" spans="1:12" s="27" customFormat="1" x14ac:dyDescent="0.2">
      <c r="A40" s="25"/>
      <c r="B40" s="25"/>
      <c r="C40" s="25"/>
      <c r="D40" s="25"/>
      <c r="E40" s="25"/>
      <c r="H40" s="25"/>
      <c r="K40" s="31"/>
      <c r="L40" s="31"/>
    </row>
    <row r="41" spans="1:12" s="27" customFormat="1" x14ac:dyDescent="0.2">
      <c r="A41" s="25"/>
      <c r="B41" s="25"/>
      <c r="C41" s="25"/>
      <c r="D41" s="25"/>
      <c r="E41" s="25"/>
      <c r="H41" s="25"/>
    </row>
    <row r="42" spans="1:12" s="27" customFormat="1" x14ac:dyDescent="0.2">
      <c r="A42" s="25"/>
      <c r="B42" s="25"/>
      <c r="C42" s="25"/>
      <c r="D42" s="25"/>
      <c r="E42" s="25"/>
      <c r="H42" s="25"/>
    </row>
    <row r="43" spans="1:12" s="27" customFormat="1" x14ac:dyDescent="0.2">
      <c r="A43" s="25"/>
      <c r="B43" s="25"/>
      <c r="C43" s="25"/>
      <c r="D43" s="25"/>
      <c r="E43" s="25"/>
      <c r="H43" s="25"/>
    </row>
    <row r="44" spans="1:12" s="27" customFormat="1" x14ac:dyDescent="0.2">
      <c r="A44" s="25"/>
      <c r="B44" s="25"/>
      <c r="C44" s="25"/>
      <c r="D44" s="25"/>
      <c r="E44" s="25"/>
      <c r="H44" s="25"/>
    </row>
    <row r="45" spans="1:12" s="27" customFormat="1" x14ac:dyDescent="0.2">
      <c r="A45" s="25"/>
      <c r="B45" s="25"/>
      <c r="C45" s="25"/>
      <c r="D45" s="25"/>
      <c r="E45" s="25"/>
      <c r="H45" s="25"/>
    </row>
    <row r="46" spans="1:12" s="27" customFormat="1" x14ac:dyDescent="0.2">
      <c r="A46" s="25"/>
      <c r="B46" s="25"/>
      <c r="C46" s="25"/>
      <c r="D46" s="25"/>
      <c r="E46" s="25"/>
      <c r="H46" s="25"/>
    </row>
    <row r="47" spans="1:12" s="27" customFormat="1" x14ac:dyDescent="0.2">
      <c r="A47" s="25"/>
      <c r="B47" s="25"/>
      <c r="C47" s="25"/>
      <c r="D47" s="25"/>
      <c r="E47" s="25"/>
      <c r="H47" s="25"/>
    </row>
    <row r="48" spans="1:12" s="27" customFormat="1" x14ac:dyDescent="0.2">
      <c r="A48" s="25"/>
      <c r="B48" s="25"/>
      <c r="C48" s="25"/>
      <c r="D48" s="25"/>
      <c r="E48" s="25"/>
      <c r="H48" s="25"/>
    </row>
    <row r="49" spans="1:8" s="27" customFormat="1" x14ac:dyDescent="0.2">
      <c r="A49" s="25"/>
      <c r="B49" s="25"/>
      <c r="C49" s="25"/>
      <c r="D49" s="25"/>
      <c r="E49" s="25"/>
      <c r="H49" s="25"/>
    </row>
    <row r="50" spans="1:8" s="27" customFormat="1" x14ac:dyDescent="0.2">
      <c r="A50" s="25"/>
      <c r="B50" s="25"/>
      <c r="C50" s="25"/>
      <c r="D50" s="25"/>
      <c r="E50" s="25"/>
      <c r="H50" s="25"/>
    </row>
    <row r="51" spans="1:8" s="27" customFormat="1" x14ac:dyDescent="0.2">
      <c r="A51" s="25"/>
      <c r="B51" s="25"/>
      <c r="C51" s="25"/>
      <c r="D51" s="25"/>
      <c r="E51" s="25"/>
      <c r="H51" s="25"/>
    </row>
    <row r="52" spans="1:8" s="27" customFormat="1" x14ac:dyDescent="0.2">
      <c r="A52" s="25"/>
      <c r="B52" s="25"/>
      <c r="C52" s="25"/>
      <c r="D52" s="25"/>
      <c r="E52" s="25"/>
      <c r="H52" s="25"/>
    </row>
    <row r="53" spans="1:8" s="27" customFormat="1" x14ac:dyDescent="0.2">
      <c r="A53" s="25"/>
      <c r="B53" s="25"/>
      <c r="C53" s="25"/>
      <c r="D53" s="25"/>
      <c r="E53" s="25"/>
      <c r="H53" s="25"/>
    </row>
    <row r="54" spans="1:8" s="27" customFormat="1" x14ac:dyDescent="0.2">
      <c r="A54" s="25"/>
      <c r="B54" s="25"/>
      <c r="C54" s="25"/>
      <c r="D54" s="25"/>
      <c r="E54" s="25"/>
      <c r="H54" s="25"/>
    </row>
    <row r="55" spans="1:8" s="27" customFormat="1" x14ac:dyDescent="0.2">
      <c r="A55" s="25"/>
      <c r="B55" s="25"/>
      <c r="C55" s="25"/>
      <c r="D55" s="25"/>
      <c r="E55" s="25"/>
      <c r="H55" s="25"/>
    </row>
    <row r="56" spans="1:8" s="27" customFormat="1" x14ac:dyDescent="0.2">
      <c r="A56" s="25"/>
      <c r="B56" s="25"/>
      <c r="C56" s="25"/>
      <c r="D56" s="25"/>
      <c r="E56" s="25"/>
      <c r="H56" s="25"/>
    </row>
    <row r="57" spans="1:8" s="27" customFormat="1" x14ac:dyDescent="0.2">
      <c r="A57" s="25"/>
      <c r="B57" s="25"/>
      <c r="C57" s="25"/>
      <c r="D57" s="25"/>
      <c r="E57" s="25"/>
      <c r="H57" s="25"/>
    </row>
    <row r="58" spans="1:8" s="27" customFormat="1" x14ac:dyDescent="0.2">
      <c r="A58" s="25"/>
      <c r="B58" s="25"/>
      <c r="C58" s="25"/>
      <c r="D58" s="25"/>
      <c r="E58" s="25"/>
      <c r="H58" s="25"/>
    </row>
    <row r="59" spans="1:8" s="27" customFormat="1" x14ac:dyDescent="0.2">
      <c r="A59" s="25"/>
      <c r="B59" s="25"/>
      <c r="C59" s="25"/>
      <c r="D59" s="25"/>
      <c r="E59" s="25"/>
      <c r="H59" s="25"/>
    </row>
    <row r="60" spans="1:8" s="27" customFormat="1" x14ac:dyDescent="0.2">
      <c r="A60" s="25"/>
      <c r="B60" s="25"/>
      <c r="C60" s="25"/>
      <c r="D60" s="25"/>
      <c r="E60" s="25"/>
      <c r="H60" s="25"/>
    </row>
    <row r="61" spans="1:8" s="27" customFormat="1" x14ac:dyDescent="0.2">
      <c r="A61" s="25"/>
      <c r="B61" s="25"/>
      <c r="C61" s="25"/>
      <c r="D61" s="25"/>
      <c r="E61" s="25"/>
      <c r="H61" s="25"/>
    </row>
    <row r="62" spans="1:8" s="27" customFormat="1" x14ac:dyDescent="0.2">
      <c r="A62" s="25"/>
      <c r="B62" s="25"/>
      <c r="C62" s="25"/>
      <c r="D62" s="25"/>
      <c r="E62" s="25"/>
      <c r="H62" s="25"/>
    </row>
    <row r="63" spans="1:8" s="27" customFormat="1" x14ac:dyDescent="0.2">
      <c r="A63" s="25"/>
      <c r="B63" s="25"/>
      <c r="C63" s="25"/>
      <c r="D63" s="25"/>
      <c r="E63" s="25"/>
      <c r="H63" s="25"/>
    </row>
    <row r="64" spans="1:8" s="27" customFormat="1" x14ac:dyDescent="0.2">
      <c r="A64" s="25"/>
      <c r="B64" s="25"/>
      <c r="C64" s="25"/>
      <c r="D64" s="25"/>
      <c r="E64" s="25"/>
      <c r="H64" s="25"/>
    </row>
    <row r="65" spans="1:8" s="27" customFormat="1" x14ac:dyDescent="0.2">
      <c r="A65" s="25"/>
      <c r="B65" s="25"/>
      <c r="C65" s="25"/>
      <c r="D65" s="25"/>
      <c r="E65" s="25"/>
      <c r="H65" s="25"/>
    </row>
    <row r="66" spans="1:8" s="27" customFormat="1" x14ac:dyDescent="0.2">
      <c r="A66" s="25"/>
      <c r="B66" s="25"/>
      <c r="C66" s="25"/>
      <c r="D66" s="25"/>
      <c r="E66" s="25"/>
      <c r="H66" s="25"/>
    </row>
    <row r="67" spans="1:8" s="27" customFormat="1" x14ac:dyDescent="0.2">
      <c r="A67" s="25"/>
      <c r="B67" s="25"/>
      <c r="C67" s="25"/>
      <c r="D67" s="25"/>
      <c r="E67" s="25"/>
      <c r="H67" s="25"/>
    </row>
    <row r="68" spans="1:8" s="27" customFormat="1" x14ac:dyDescent="0.2">
      <c r="A68" s="25"/>
      <c r="B68" s="25"/>
      <c r="C68" s="25"/>
      <c r="D68" s="25"/>
      <c r="E68" s="25"/>
      <c r="H68" s="25"/>
    </row>
    <row r="69" spans="1:8" s="27" customFormat="1" x14ac:dyDescent="0.2">
      <c r="A69" s="25"/>
      <c r="B69" s="25"/>
      <c r="C69" s="25"/>
      <c r="D69" s="25"/>
      <c r="E69" s="25"/>
      <c r="H69" s="25"/>
    </row>
    <row r="70" spans="1:8" s="27" customFormat="1" x14ac:dyDescent="0.2">
      <c r="A70" s="25"/>
      <c r="B70" s="25"/>
      <c r="C70" s="25"/>
      <c r="D70" s="25"/>
      <c r="E70" s="25"/>
      <c r="H70" s="25"/>
    </row>
    <row r="71" spans="1:8" s="27" customFormat="1" x14ac:dyDescent="0.2">
      <c r="A71" s="25"/>
      <c r="B71" s="25"/>
      <c r="C71" s="25"/>
      <c r="D71" s="25"/>
      <c r="E71" s="25"/>
      <c r="H71" s="25"/>
    </row>
    <row r="72" spans="1:8" s="27" customFormat="1" x14ac:dyDescent="0.2">
      <c r="A72" s="25"/>
      <c r="B72" s="25"/>
      <c r="C72" s="25"/>
      <c r="D72" s="25"/>
      <c r="E72" s="25"/>
      <c r="H72" s="25"/>
    </row>
    <row r="73" spans="1:8" s="27" customFormat="1" x14ac:dyDescent="0.2">
      <c r="A73" s="25"/>
      <c r="B73" s="25"/>
      <c r="C73" s="25"/>
      <c r="D73" s="25"/>
      <c r="E73" s="25"/>
      <c r="H73" s="25"/>
    </row>
    <row r="74" spans="1:8" s="27" customFormat="1" x14ac:dyDescent="0.2">
      <c r="A74" s="25"/>
      <c r="B74" s="25"/>
      <c r="C74" s="25"/>
      <c r="D74" s="25"/>
      <c r="E74" s="25"/>
      <c r="H74" s="25"/>
    </row>
    <row r="75" spans="1:8" s="27" customFormat="1" x14ac:dyDescent="0.2">
      <c r="A75" s="25"/>
      <c r="B75" s="25"/>
      <c r="C75" s="25"/>
      <c r="D75" s="25"/>
      <c r="E75" s="25"/>
      <c r="H75" s="25"/>
    </row>
    <row r="76" spans="1:8" s="27" customFormat="1" x14ac:dyDescent="0.2">
      <c r="A76" s="25"/>
      <c r="B76" s="25"/>
      <c r="C76" s="25"/>
      <c r="D76" s="25"/>
      <c r="E76" s="25"/>
      <c r="H76" s="25"/>
    </row>
    <row r="77" spans="1:8" s="27" customFormat="1" x14ac:dyDescent="0.2">
      <c r="A77" s="25"/>
      <c r="B77" s="25"/>
      <c r="C77" s="25"/>
      <c r="D77" s="25"/>
      <c r="E77" s="25"/>
      <c r="H77" s="25"/>
    </row>
    <row r="78" spans="1:8" s="27" customFormat="1" x14ac:dyDescent="0.2">
      <c r="A78" s="25"/>
      <c r="B78" s="25"/>
      <c r="C78" s="25"/>
      <c r="D78" s="25"/>
      <c r="E78" s="25"/>
      <c r="H78" s="25"/>
    </row>
    <row r="79" spans="1:8" s="27" customFormat="1" x14ac:dyDescent="0.2">
      <c r="A79" s="25"/>
      <c r="B79" s="25"/>
      <c r="C79" s="25"/>
      <c r="D79" s="25"/>
      <c r="E79" s="25"/>
      <c r="H79" s="25"/>
    </row>
    <row r="80" spans="1:8" s="27" customFormat="1" x14ac:dyDescent="0.2">
      <c r="A80" s="25"/>
      <c r="B80" s="25"/>
      <c r="C80" s="25"/>
      <c r="D80" s="25"/>
      <c r="E80" s="25"/>
      <c r="H80" s="25"/>
    </row>
    <row r="81" spans="1:8" s="27" customFormat="1" x14ac:dyDescent="0.2">
      <c r="A81" s="25"/>
      <c r="B81" s="25"/>
      <c r="C81" s="25"/>
      <c r="D81" s="25"/>
      <c r="E81" s="25"/>
      <c r="H81" s="25"/>
    </row>
  </sheetData>
  <sheetProtection algorithmName="SHA-512" hashValue="Yqi7DaneiUw86pKYe6Psr9wkMEZMYE7F6L8nC8VOcY89JxlmmG6Qti9lmnWF++9kgZakBGfv5Cbd88VCXcJ+HA==" saltValue="NlEBA7PH497TW4rR+/bGBg==" spinCount="100000" sheet="1" objects="1" scenarios="1"/>
  <mergeCells count="1">
    <mergeCell ref="B31:C31"/>
  </mergeCells>
  <pageMargins left="0.74803149606299213" right="0.74803149606299213" top="0.98425196850393704" bottom="0.98425196850393704" header="0.51181102362204722" footer="0.51181102362204722"/>
  <pageSetup paperSize="9" scale="90" firstPageNumber="11" fitToHeight="0" orientation="portrait" useFirstPageNumber="1" r:id="rId1"/>
  <headerFooter alignWithMargins="0">
    <oddFooter>&amp;LFjórðungssamband Vestfirðinga.  Ársreikningur 2019&amp;C&amp;P</oddFooter>
  </headerFooter>
  <rowBreaks count="1" manualBreakCount="1">
    <brk id="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92773-2AEC-4B27-9257-ADEEEF6C8204}">
  <dimension ref="A1:L78"/>
  <sheetViews>
    <sheetView tabSelected="1" zoomScaleNormal="100" workbookViewId="0">
      <selection activeCell="B19" sqref="B19"/>
    </sheetView>
  </sheetViews>
  <sheetFormatPr defaultColWidth="10.6640625" defaultRowHeight="12.75" outlineLevelRow="1" x14ac:dyDescent="0.2"/>
  <cols>
    <col min="1" max="1" width="1.6640625" style="7" customWidth="1"/>
    <col min="2" max="2" width="18.6640625" style="32" customWidth="1"/>
    <col min="3" max="3" width="42.6640625" style="25" customWidth="1"/>
    <col min="4" max="4" width="3.6640625" style="25" customWidth="1"/>
    <col min="5" max="5" width="3.1640625" style="25" customWidth="1"/>
    <col min="6" max="7" width="14.5" style="6" customWidth="1"/>
    <col min="8" max="8" width="17.6640625" style="25" bestFit="1" customWidth="1"/>
    <col min="9" max="9" width="15.33203125" style="6" customWidth="1"/>
    <col min="10" max="10" width="3.1640625" style="6" customWidth="1"/>
    <col min="11" max="12" width="14.1640625" style="6" bestFit="1" customWidth="1"/>
    <col min="13" max="13" width="14.1640625" style="6" customWidth="1"/>
    <col min="14" max="16384" width="10.6640625" style="6"/>
  </cols>
  <sheetData>
    <row r="1" spans="1:11" s="4" customFormat="1" ht="20.25" x14ac:dyDescent="0.3">
      <c r="A1" s="1" t="s">
        <v>0</v>
      </c>
      <c r="B1" s="1"/>
      <c r="C1" s="2"/>
      <c r="D1" s="3"/>
      <c r="E1" s="3"/>
      <c r="H1" s="3"/>
    </row>
    <row r="2" spans="1:11" ht="12.75" customHeight="1" x14ac:dyDescent="0.2">
      <c r="A2" s="5"/>
      <c r="B2" s="5"/>
      <c r="C2" s="5"/>
      <c r="D2" s="5"/>
      <c r="E2" s="5"/>
      <c r="F2" s="5" t="s">
        <v>1</v>
      </c>
      <c r="G2" s="5" t="s">
        <v>1</v>
      </c>
      <c r="H2" s="5"/>
      <c r="I2" s="5"/>
      <c r="J2" s="5"/>
    </row>
    <row r="3" spans="1:11" x14ac:dyDescent="0.2">
      <c r="B3" s="7"/>
      <c r="C3" s="7"/>
      <c r="D3" s="7"/>
      <c r="E3" s="7"/>
      <c r="H3" s="7"/>
    </row>
    <row r="4" spans="1:11" ht="12.75" customHeight="1" x14ac:dyDescent="0.2">
      <c r="B4" s="7"/>
      <c r="C4" s="7"/>
      <c r="D4" s="7"/>
      <c r="E4" s="8"/>
      <c r="F4" s="8" t="s">
        <v>2</v>
      </c>
      <c r="G4" s="8" t="s">
        <v>2</v>
      </c>
      <c r="H4" s="8" t="s">
        <v>113</v>
      </c>
      <c r="I4" s="8" t="s">
        <v>113</v>
      </c>
    </row>
    <row r="5" spans="1:11" x14ac:dyDescent="0.2">
      <c r="B5" s="7"/>
      <c r="C5" s="7"/>
      <c r="D5" s="7"/>
      <c r="E5" s="8"/>
      <c r="F5" s="8">
        <v>2021</v>
      </c>
      <c r="G5" s="8">
        <v>2020</v>
      </c>
      <c r="H5" s="8">
        <v>2020</v>
      </c>
      <c r="I5" s="8">
        <v>2019</v>
      </c>
    </row>
    <row r="6" spans="1:11" outlineLevel="1" x14ac:dyDescent="0.2">
      <c r="B6" s="7"/>
      <c r="C6" s="7"/>
      <c r="D6" s="7"/>
      <c r="E6" s="8"/>
      <c r="F6" s="9"/>
      <c r="G6" s="9"/>
      <c r="H6" s="8"/>
      <c r="I6" s="9"/>
    </row>
    <row r="7" spans="1:11" outlineLevel="1" x14ac:dyDescent="0.2">
      <c r="B7" s="7"/>
      <c r="C7" s="7"/>
      <c r="D7" s="7" t="s">
        <v>1</v>
      </c>
      <c r="E7" s="8"/>
      <c r="F7" s="9"/>
      <c r="G7" s="9"/>
      <c r="H7" s="8"/>
      <c r="I7" s="9"/>
    </row>
    <row r="8" spans="1:11" ht="15" x14ac:dyDescent="0.25">
      <c r="A8" s="10" t="s">
        <v>35</v>
      </c>
      <c r="B8" s="11"/>
      <c r="C8" s="11"/>
      <c r="D8" s="12"/>
      <c r="E8" s="13"/>
      <c r="H8" s="6"/>
      <c r="K8" s="6">
        <v>5</v>
      </c>
    </row>
    <row r="9" spans="1:11" s="19" customFormat="1" ht="9" customHeight="1" x14ac:dyDescent="0.2">
      <c r="A9" s="21"/>
      <c r="B9" s="14"/>
      <c r="C9" s="14"/>
      <c r="D9" s="21"/>
      <c r="E9" s="17"/>
    </row>
    <row r="10" spans="1:11" s="19" customFormat="1" ht="15" outlineLevel="1" x14ac:dyDescent="0.25">
      <c r="A10" s="10"/>
      <c r="B10" s="14" t="s">
        <v>98</v>
      </c>
      <c r="C10" s="14"/>
      <c r="D10" s="21"/>
      <c r="E10" s="17"/>
      <c r="F10" s="19">
        <v>9900000</v>
      </c>
      <c r="G10" s="19">
        <v>9900000</v>
      </c>
      <c r="H10" s="19">
        <v>9900000</v>
      </c>
      <c r="I10" s="18">
        <v>9900000</v>
      </c>
    </row>
    <row r="11" spans="1:11" s="19" customFormat="1" ht="15" x14ac:dyDescent="0.25">
      <c r="A11" s="10"/>
      <c r="B11" s="14" t="s">
        <v>93</v>
      </c>
      <c r="C11" s="14"/>
      <c r="D11" s="21"/>
      <c r="E11" s="17"/>
      <c r="F11" s="17"/>
      <c r="G11" s="17">
        <v>3000000</v>
      </c>
      <c r="H11" s="17"/>
      <c r="I11" s="18">
        <v>3325000</v>
      </c>
    </row>
    <row r="12" spans="1:11" s="19" customFormat="1" ht="15" outlineLevel="1" x14ac:dyDescent="0.25">
      <c r="A12" s="10"/>
      <c r="B12" s="14" t="s">
        <v>36</v>
      </c>
      <c r="C12" s="14"/>
      <c r="D12" s="21"/>
      <c r="E12" s="17"/>
      <c r="F12" s="17"/>
      <c r="G12" s="17">
        <v>222868</v>
      </c>
      <c r="H12" s="17">
        <v>222868</v>
      </c>
      <c r="I12" s="18"/>
    </row>
    <row r="13" spans="1:11" s="19" customFormat="1" ht="15" x14ac:dyDescent="0.25">
      <c r="A13" s="10"/>
      <c r="B13" s="14" t="s">
        <v>29</v>
      </c>
      <c r="C13" s="14"/>
      <c r="D13" s="21" t="s">
        <v>37</v>
      </c>
      <c r="E13" s="17"/>
      <c r="F13" s="17">
        <v>2000000</v>
      </c>
      <c r="G13" s="17">
        <v>2000000</v>
      </c>
      <c r="H13" s="17">
        <v>2000000</v>
      </c>
      <c r="I13" s="18"/>
    </row>
    <row r="14" spans="1:11" ht="15" x14ac:dyDescent="0.25">
      <c r="A14" s="10"/>
      <c r="B14" s="14" t="s">
        <v>8</v>
      </c>
      <c r="C14" s="11"/>
      <c r="D14" s="21" t="s">
        <v>38</v>
      </c>
      <c r="E14" s="17"/>
      <c r="F14" s="18"/>
      <c r="G14" s="18">
        <v>-2000000</v>
      </c>
      <c r="H14" s="18">
        <v>-3000000</v>
      </c>
      <c r="I14" s="18">
        <v>-2000000</v>
      </c>
    </row>
    <row r="15" spans="1:11" s="19" customFormat="1" ht="15" x14ac:dyDescent="0.25">
      <c r="A15" s="10"/>
      <c r="B15" s="14"/>
      <c r="C15" s="11" t="s">
        <v>10</v>
      </c>
      <c r="D15" s="12"/>
      <c r="E15" s="17"/>
      <c r="F15" s="20">
        <f>SUM(F10:F14)</f>
        <v>11900000</v>
      </c>
      <c r="G15" s="20">
        <f>SUM(G10:G14)</f>
        <v>13122868</v>
      </c>
      <c r="H15" s="20">
        <f>SUM(H10:H14)</f>
        <v>9122868</v>
      </c>
      <c r="I15" s="22">
        <f>SUM(I10:I14)</f>
        <v>11225000</v>
      </c>
    </row>
    <row r="16" spans="1:11" s="19" customFormat="1" ht="9" customHeight="1" x14ac:dyDescent="0.25">
      <c r="A16" s="10"/>
      <c r="B16" s="14"/>
      <c r="C16" s="11"/>
      <c r="D16" s="12"/>
      <c r="E16" s="17"/>
      <c r="F16" s="18"/>
      <c r="G16" s="18"/>
      <c r="H16" s="18"/>
      <c r="I16" s="18"/>
    </row>
    <row r="17" spans="1:9" s="19" customFormat="1" x14ac:dyDescent="0.2">
      <c r="A17" s="21"/>
      <c r="B17" s="14" t="s">
        <v>11</v>
      </c>
      <c r="C17" s="11"/>
      <c r="D17" s="21"/>
      <c r="E17" s="17"/>
      <c r="F17" s="17">
        <v>9000000</v>
      </c>
      <c r="G17" s="17">
        <v>8000000</v>
      </c>
      <c r="H17" s="16">
        <f>4004580+3500000</f>
        <v>7504580</v>
      </c>
      <c r="I17" s="18">
        <v>7000000</v>
      </c>
    </row>
    <row r="18" spans="1:9" s="19" customFormat="1" x14ac:dyDescent="0.2">
      <c r="A18" s="21"/>
      <c r="B18" s="14" t="s">
        <v>80</v>
      </c>
      <c r="C18" s="11"/>
      <c r="D18" s="21"/>
      <c r="E18" s="17"/>
      <c r="F18" s="17">
        <v>1500000</v>
      </c>
      <c r="G18" s="17">
        <v>1335167</v>
      </c>
      <c r="H18" s="16">
        <v>801957</v>
      </c>
      <c r="I18" s="18">
        <f>642227+490</f>
        <v>642717</v>
      </c>
    </row>
    <row r="19" spans="1:9" s="19" customFormat="1" x14ac:dyDescent="0.2">
      <c r="A19" s="21"/>
      <c r="B19" s="14" t="s">
        <v>81</v>
      </c>
      <c r="C19" s="11"/>
      <c r="D19" s="21"/>
      <c r="E19" s="17"/>
      <c r="F19" s="17">
        <v>1000000</v>
      </c>
      <c r="G19" s="17">
        <v>1025000</v>
      </c>
      <c r="H19" s="16">
        <v>176980</v>
      </c>
      <c r="I19" s="18"/>
    </row>
    <row r="20" spans="1:9" s="19" customFormat="1" outlineLevel="1" x14ac:dyDescent="0.2">
      <c r="A20" s="21"/>
      <c r="B20" s="14" t="s">
        <v>34</v>
      </c>
      <c r="C20" s="11"/>
      <c r="D20" s="21"/>
      <c r="E20" s="17"/>
      <c r="F20" s="17"/>
      <c r="G20" s="17"/>
      <c r="H20" s="16"/>
      <c r="I20" s="18"/>
    </row>
    <row r="21" spans="1:9" s="19" customFormat="1" x14ac:dyDescent="0.2">
      <c r="A21" s="21"/>
      <c r="B21" s="14" t="s">
        <v>12</v>
      </c>
      <c r="C21" s="14"/>
      <c r="D21" s="21"/>
      <c r="E21" s="17"/>
      <c r="F21" s="18"/>
      <c r="G21" s="18"/>
      <c r="H21" s="16"/>
      <c r="I21" s="18"/>
    </row>
    <row r="22" spans="1:9" s="19" customFormat="1" outlineLevel="1" x14ac:dyDescent="0.2">
      <c r="A22" s="21"/>
      <c r="B22" s="14" t="s">
        <v>88</v>
      </c>
      <c r="C22" s="14"/>
      <c r="D22" s="21"/>
      <c r="E22" s="17"/>
      <c r="F22" s="18"/>
      <c r="G22" s="18"/>
      <c r="H22" s="18"/>
      <c r="I22" s="18"/>
    </row>
    <row r="23" spans="1:9" s="19" customFormat="1" ht="12.6" customHeight="1" x14ac:dyDescent="0.2">
      <c r="A23" s="21"/>
      <c r="B23" s="14"/>
      <c r="C23" s="14" t="s">
        <v>13</v>
      </c>
      <c r="D23" s="21"/>
      <c r="E23" s="17"/>
      <c r="F23" s="20">
        <f t="shared" ref="F23:G23" si="0">SUM(F17:F22)</f>
        <v>11500000</v>
      </c>
      <c r="G23" s="20">
        <f t="shared" si="0"/>
        <v>10360167</v>
      </c>
      <c r="H23" s="20">
        <f>SUM(H17:H22)</f>
        <v>8483517</v>
      </c>
      <c r="I23" s="22">
        <f>SUM(I17:I22)</f>
        <v>7642717</v>
      </c>
    </row>
    <row r="24" spans="1:9" s="19" customFormat="1" outlineLevel="1" x14ac:dyDescent="0.2">
      <c r="A24" s="21"/>
      <c r="B24" s="14"/>
      <c r="C24" s="14"/>
      <c r="D24" s="21"/>
      <c r="E24" s="17"/>
      <c r="F24" s="18"/>
      <c r="G24" s="18"/>
      <c r="H24" s="18"/>
      <c r="I24" s="18"/>
    </row>
    <row r="25" spans="1:9" s="19" customFormat="1" ht="1.1499999999999999" customHeight="1" outlineLevel="1" x14ac:dyDescent="0.2">
      <c r="A25" s="21"/>
      <c r="B25" s="14" t="s">
        <v>39</v>
      </c>
      <c r="C25" s="14"/>
      <c r="D25" s="21"/>
      <c r="E25" s="17"/>
      <c r="F25" s="22"/>
      <c r="G25" s="22"/>
      <c r="H25" s="22"/>
      <c r="I25" s="18"/>
    </row>
    <row r="26" spans="1:9" s="19" customFormat="1" ht="12.6" customHeight="1" x14ac:dyDescent="0.2">
      <c r="A26" s="21"/>
      <c r="B26" s="14"/>
      <c r="C26" s="14"/>
      <c r="D26" s="21"/>
      <c r="E26" s="17"/>
      <c r="F26" s="18"/>
      <c r="G26" s="18"/>
      <c r="H26" s="18"/>
      <c r="I26" s="18"/>
    </row>
    <row r="27" spans="1:9" s="19" customFormat="1" x14ac:dyDescent="0.2">
      <c r="A27" s="21"/>
      <c r="B27" s="14"/>
      <c r="C27" s="14" t="s">
        <v>14</v>
      </c>
      <c r="D27" s="21"/>
      <c r="E27" s="17"/>
      <c r="F27" s="23">
        <f t="shared" ref="F27" si="1">+F15-F23+F25</f>
        <v>400000</v>
      </c>
      <c r="G27" s="23">
        <f>+G15-G23+G25</f>
        <v>2762701</v>
      </c>
      <c r="H27" s="23">
        <f>+H15-H23+H25</f>
        <v>639351</v>
      </c>
      <c r="I27" s="43">
        <f>+I15-I23+I25</f>
        <v>3582283</v>
      </c>
    </row>
    <row r="28" spans="1:9" s="19" customFormat="1" x14ac:dyDescent="0.2">
      <c r="A28" s="21"/>
      <c r="B28" s="14"/>
      <c r="C28" s="14"/>
      <c r="D28" s="21"/>
      <c r="E28" s="17"/>
      <c r="F28" s="17"/>
      <c r="G28" s="17"/>
      <c r="H28" s="17"/>
      <c r="I28" s="17"/>
    </row>
    <row r="29" spans="1:9" s="19" customFormat="1" x14ac:dyDescent="0.2">
      <c r="A29" s="21"/>
      <c r="B29" s="14"/>
      <c r="C29" s="14"/>
      <c r="D29" s="21"/>
      <c r="E29" s="17"/>
      <c r="F29" s="17"/>
      <c r="G29" s="17"/>
      <c r="H29" s="17"/>
      <c r="I29" s="17"/>
    </row>
    <row r="30" spans="1:9" s="27" customFormat="1" x14ac:dyDescent="0.2">
      <c r="A30" s="25"/>
      <c r="B30" s="25"/>
      <c r="C30" s="25"/>
      <c r="D30" s="25"/>
      <c r="E30" s="25"/>
      <c r="H30" s="25"/>
    </row>
    <row r="31" spans="1:9" s="27" customFormat="1" x14ac:dyDescent="0.2">
      <c r="A31" s="25"/>
      <c r="B31" s="25"/>
      <c r="C31" s="25" t="s">
        <v>1</v>
      </c>
      <c r="D31" s="25"/>
      <c r="E31" s="25"/>
      <c r="H31" s="25"/>
    </row>
    <row r="32" spans="1:9" s="27" customFormat="1" x14ac:dyDescent="0.2">
      <c r="A32" s="25"/>
      <c r="B32" s="25"/>
      <c r="C32" s="25" t="s">
        <v>1</v>
      </c>
      <c r="D32" s="25"/>
      <c r="E32" s="25"/>
      <c r="F32" s="30" t="s">
        <v>1</v>
      </c>
      <c r="G32" s="30" t="s">
        <v>1</v>
      </c>
      <c r="H32" s="25"/>
      <c r="I32" s="30"/>
    </row>
    <row r="33" spans="1:12" s="27" customFormat="1" x14ac:dyDescent="0.2">
      <c r="A33" s="25"/>
      <c r="B33" s="25"/>
      <c r="C33" s="25"/>
      <c r="D33" s="25"/>
      <c r="E33" s="25"/>
      <c r="H33" s="25"/>
      <c r="K33" s="31"/>
      <c r="L33" s="31"/>
    </row>
    <row r="34" spans="1:12" s="27" customFormat="1" x14ac:dyDescent="0.2">
      <c r="A34" s="25"/>
      <c r="B34" s="25"/>
      <c r="C34" s="25"/>
      <c r="D34" s="25"/>
      <c r="E34" s="25"/>
      <c r="H34" s="25"/>
    </row>
    <row r="35" spans="1:12" s="27" customFormat="1" x14ac:dyDescent="0.2">
      <c r="A35" s="25"/>
      <c r="B35" s="25"/>
      <c r="C35" s="25"/>
      <c r="D35" s="25"/>
      <c r="E35" s="25"/>
      <c r="H35" s="25"/>
      <c r="K35" s="31"/>
      <c r="L35" s="31"/>
    </row>
    <row r="36" spans="1:12" s="27" customFormat="1" x14ac:dyDescent="0.2">
      <c r="A36" s="25"/>
      <c r="B36" s="25"/>
      <c r="C36" s="25"/>
      <c r="D36" s="25"/>
      <c r="E36" s="25"/>
      <c r="H36" s="25"/>
      <c r="K36" s="31"/>
      <c r="L36" s="31"/>
    </row>
    <row r="37" spans="1:12" s="27" customFormat="1" x14ac:dyDescent="0.2">
      <c r="A37" s="25"/>
      <c r="B37" s="25"/>
      <c r="C37" s="25"/>
      <c r="D37" s="25"/>
      <c r="E37" s="25"/>
      <c r="H37" s="25"/>
      <c r="K37" s="31"/>
      <c r="L37" s="31"/>
    </row>
    <row r="38" spans="1:12" s="27" customFormat="1" x14ac:dyDescent="0.2">
      <c r="A38" s="25"/>
      <c r="B38" s="25"/>
      <c r="C38" s="25"/>
      <c r="D38" s="25"/>
      <c r="E38" s="25"/>
      <c r="H38" s="25"/>
    </row>
    <row r="39" spans="1:12" s="27" customFormat="1" x14ac:dyDescent="0.2">
      <c r="A39" s="25"/>
      <c r="B39" s="25"/>
      <c r="C39" s="25"/>
      <c r="D39" s="25"/>
      <c r="E39" s="25"/>
      <c r="H39" s="25"/>
    </row>
    <row r="40" spans="1:12" s="27" customFormat="1" x14ac:dyDescent="0.2">
      <c r="A40" s="25"/>
      <c r="B40" s="25"/>
      <c r="C40" s="25"/>
      <c r="D40" s="25"/>
      <c r="E40" s="25"/>
      <c r="H40" s="25"/>
    </row>
    <row r="41" spans="1:12" s="27" customFormat="1" x14ac:dyDescent="0.2">
      <c r="A41" s="25"/>
      <c r="B41" s="25"/>
      <c r="C41" s="25"/>
      <c r="D41" s="25"/>
      <c r="E41" s="25"/>
      <c r="H41" s="25"/>
    </row>
    <row r="42" spans="1:12" s="27" customFormat="1" x14ac:dyDescent="0.2">
      <c r="A42" s="25"/>
      <c r="B42" s="25"/>
      <c r="C42" s="25"/>
      <c r="D42" s="25"/>
      <c r="E42" s="25"/>
      <c r="H42" s="25"/>
    </row>
    <row r="43" spans="1:12" s="27" customFormat="1" x14ac:dyDescent="0.2">
      <c r="A43" s="25"/>
      <c r="B43" s="25"/>
      <c r="C43" s="25"/>
      <c r="D43" s="25"/>
      <c r="E43" s="25"/>
      <c r="H43" s="25"/>
    </row>
    <row r="44" spans="1:12" s="27" customFormat="1" x14ac:dyDescent="0.2">
      <c r="A44" s="25"/>
      <c r="B44" s="25"/>
      <c r="C44" s="25"/>
      <c r="D44" s="25"/>
      <c r="E44" s="25"/>
      <c r="H44" s="25"/>
    </row>
    <row r="45" spans="1:12" s="27" customFormat="1" x14ac:dyDescent="0.2">
      <c r="A45" s="25"/>
      <c r="B45" s="25"/>
      <c r="C45" s="25"/>
      <c r="D45" s="25"/>
      <c r="E45" s="25"/>
      <c r="H45" s="25"/>
    </row>
    <row r="46" spans="1:12" s="27" customFormat="1" x14ac:dyDescent="0.2">
      <c r="A46" s="25"/>
      <c r="B46" s="25"/>
      <c r="C46" s="25"/>
      <c r="D46" s="25"/>
      <c r="E46" s="25"/>
      <c r="H46" s="25"/>
    </row>
    <row r="47" spans="1:12" s="27" customFormat="1" x14ac:dyDescent="0.2">
      <c r="A47" s="25"/>
      <c r="B47" s="25"/>
      <c r="C47" s="25"/>
      <c r="D47" s="25"/>
      <c r="E47" s="25"/>
      <c r="H47" s="25"/>
    </row>
    <row r="48" spans="1:12" s="27" customFormat="1" x14ac:dyDescent="0.2">
      <c r="A48" s="25"/>
      <c r="B48" s="25"/>
      <c r="C48" s="25"/>
      <c r="D48" s="25"/>
      <c r="E48" s="25"/>
      <c r="H48" s="25"/>
    </row>
    <row r="49" spans="1:8" s="27" customFormat="1" x14ac:dyDescent="0.2">
      <c r="A49" s="25"/>
      <c r="B49" s="25"/>
      <c r="C49" s="25"/>
      <c r="D49" s="25"/>
      <c r="E49" s="25"/>
      <c r="H49" s="25"/>
    </row>
    <row r="50" spans="1:8" s="27" customFormat="1" x14ac:dyDescent="0.2">
      <c r="A50" s="25"/>
      <c r="B50" s="25"/>
      <c r="C50" s="25"/>
      <c r="D50" s="25"/>
      <c r="E50" s="25"/>
      <c r="H50" s="25"/>
    </row>
    <row r="51" spans="1:8" s="27" customFormat="1" x14ac:dyDescent="0.2">
      <c r="A51" s="25"/>
      <c r="B51" s="25"/>
      <c r="C51" s="25"/>
      <c r="D51" s="25"/>
      <c r="E51" s="25"/>
      <c r="H51" s="25"/>
    </row>
    <row r="52" spans="1:8" s="27" customFormat="1" x14ac:dyDescent="0.2">
      <c r="A52" s="25"/>
      <c r="B52" s="25"/>
      <c r="C52" s="25"/>
      <c r="D52" s="25"/>
      <c r="E52" s="25"/>
      <c r="H52" s="25"/>
    </row>
    <row r="53" spans="1:8" s="27" customFormat="1" x14ac:dyDescent="0.2">
      <c r="A53" s="25"/>
      <c r="B53" s="25"/>
      <c r="C53" s="25"/>
      <c r="D53" s="25"/>
      <c r="E53" s="25"/>
      <c r="H53" s="25"/>
    </row>
    <row r="54" spans="1:8" s="27" customFormat="1" x14ac:dyDescent="0.2">
      <c r="A54" s="25"/>
      <c r="B54" s="25"/>
      <c r="C54" s="25"/>
      <c r="D54" s="25"/>
      <c r="E54" s="25"/>
      <c r="H54" s="25"/>
    </row>
    <row r="55" spans="1:8" s="27" customFormat="1" x14ac:dyDescent="0.2">
      <c r="A55" s="25"/>
      <c r="B55" s="25"/>
      <c r="C55" s="25"/>
      <c r="D55" s="25"/>
      <c r="E55" s="25"/>
      <c r="H55" s="25"/>
    </row>
    <row r="56" spans="1:8" s="27" customFormat="1" x14ac:dyDescent="0.2">
      <c r="A56" s="25"/>
      <c r="B56" s="25"/>
      <c r="C56" s="25"/>
      <c r="D56" s="25"/>
      <c r="E56" s="25"/>
      <c r="H56" s="25"/>
    </row>
    <row r="57" spans="1:8" s="27" customFormat="1" x14ac:dyDescent="0.2">
      <c r="A57" s="25"/>
      <c r="B57" s="25"/>
      <c r="C57" s="25"/>
      <c r="D57" s="25"/>
      <c r="E57" s="25"/>
      <c r="H57" s="25"/>
    </row>
    <row r="58" spans="1:8" s="27" customFormat="1" x14ac:dyDescent="0.2">
      <c r="A58" s="25"/>
      <c r="B58" s="25"/>
      <c r="C58" s="25"/>
      <c r="D58" s="25"/>
      <c r="E58" s="25"/>
      <c r="H58" s="25"/>
    </row>
    <row r="59" spans="1:8" s="27" customFormat="1" x14ac:dyDescent="0.2">
      <c r="A59" s="25"/>
      <c r="B59" s="25"/>
      <c r="C59" s="25"/>
      <c r="D59" s="25"/>
      <c r="E59" s="25"/>
      <c r="H59" s="25"/>
    </row>
    <row r="60" spans="1:8" s="27" customFormat="1" x14ac:dyDescent="0.2">
      <c r="A60" s="25"/>
      <c r="B60" s="25"/>
      <c r="C60" s="25"/>
      <c r="D60" s="25"/>
      <c r="E60" s="25"/>
      <c r="H60" s="25"/>
    </row>
    <row r="61" spans="1:8" s="27" customFormat="1" x14ac:dyDescent="0.2">
      <c r="A61" s="25"/>
      <c r="B61" s="25"/>
      <c r="C61" s="25"/>
      <c r="D61" s="25"/>
      <c r="E61" s="25"/>
      <c r="H61" s="25"/>
    </row>
    <row r="62" spans="1:8" s="27" customFormat="1" x14ac:dyDescent="0.2">
      <c r="A62" s="25"/>
      <c r="B62" s="25"/>
      <c r="C62" s="25"/>
      <c r="D62" s="25"/>
      <c r="E62" s="25"/>
      <c r="H62" s="25"/>
    </row>
    <row r="63" spans="1:8" s="27" customFormat="1" x14ac:dyDescent="0.2">
      <c r="A63" s="25"/>
      <c r="B63" s="25"/>
      <c r="C63" s="25"/>
      <c r="D63" s="25"/>
      <c r="E63" s="25"/>
      <c r="H63" s="25"/>
    </row>
    <row r="64" spans="1:8" s="27" customFormat="1" x14ac:dyDescent="0.2">
      <c r="A64" s="25"/>
      <c r="B64" s="25"/>
      <c r="C64" s="25"/>
      <c r="D64" s="25"/>
      <c r="E64" s="25"/>
      <c r="H64" s="25"/>
    </row>
    <row r="65" spans="1:8" s="27" customFormat="1" x14ac:dyDescent="0.2">
      <c r="A65" s="25"/>
      <c r="B65" s="25"/>
      <c r="C65" s="25"/>
      <c r="D65" s="25"/>
      <c r="E65" s="25"/>
      <c r="H65" s="25"/>
    </row>
    <row r="66" spans="1:8" s="27" customFormat="1" x14ac:dyDescent="0.2">
      <c r="A66" s="25"/>
      <c r="B66" s="25"/>
      <c r="C66" s="25"/>
      <c r="D66" s="25"/>
      <c r="E66" s="25"/>
      <c r="H66" s="25"/>
    </row>
    <row r="67" spans="1:8" s="27" customFormat="1" x14ac:dyDescent="0.2">
      <c r="A67" s="25"/>
      <c r="B67" s="25"/>
      <c r="C67" s="25"/>
      <c r="D67" s="25"/>
      <c r="E67" s="25"/>
      <c r="H67" s="25"/>
    </row>
    <row r="68" spans="1:8" s="27" customFormat="1" x14ac:dyDescent="0.2">
      <c r="A68" s="25"/>
      <c r="B68" s="25"/>
      <c r="C68" s="25"/>
      <c r="D68" s="25"/>
      <c r="E68" s="25"/>
      <c r="H68" s="25"/>
    </row>
    <row r="69" spans="1:8" s="27" customFormat="1" x14ac:dyDescent="0.2">
      <c r="A69" s="25"/>
      <c r="B69" s="25"/>
      <c r="C69" s="25"/>
      <c r="D69" s="25"/>
      <c r="E69" s="25"/>
      <c r="H69" s="25"/>
    </row>
    <row r="70" spans="1:8" s="27" customFormat="1" x14ac:dyDescent="0.2">
      <c r="A70" s="25"/>
      <c r="B70" s="25"/>
      <c r="C70" s="25"/>
      <c r="D70" s="25"/>
      <c r="E70" s="25"/>
      <c r="H70" s="25"/>
    </row>
    <row r="71" spans="1:8" s="27" customFormat="1" x14ac:dyDescent="0.2">
      <c r="A71" s="25"/>
      <c r="B71" s="25"/>
      <c r="C71" s="25"/>
      <c r="D71" s="25"/>
      <c r="E71" s="25"/>
      <c r="H71" s="25"/>
    </row>
    <row r="72" spans="1:8" s="27" customFormat="1" x14ac:dyDescent="0.2">
      <c r="A72" s="25"/>
      <c r="B72" s="25"/>
      <c r="C72" s="25"/>
      <c r="D72" s="25"/>
      <c r="E72" s="25"/>
      <c r="H72" s="25"/>
    </row>
    <row r="73" spans="1:8" s="27" customFormat="1" x14ac:dyDescent="0.2">
      <c r="A73" s="25"/>
      <c r="B73" s="25"/>
      <c r="C73" s="25"/>
      <c r="D73" s="25"/>
      <c r="E73" s="25"/>
      <c r="H73" s="25"/>
    </row>
    <row r="74" spans="1:8" s="27" customFormat="1" x14ac:dyDescent="0.2">
      <c r="A74" s="25"/>
      <c r="B74" s="25"/>
      <c r="C74" s="25"/>
      <c r="D74" s="25"/>
      <c r="E74" s="25"/>
      <c r="H74" s="25"/>
    </row>
    <row r="75" spans="1:8" s="27" customFormat="1" x14ac:dyDescent="0.2">
      <c r="A75" s="25"/>
      <c r="B75" s="25"/>
      <c r="C75" s="25"/>
      <c r="D75" s="25"/>
      <c r="E75" s="25"/>
      <c r="H75" s="25"/>
    </row>
    <row r="76" spans="1:8" s="27" customFormat="1" x14ac:dyDescent="0.2">
      <c r="A76" s="25"/>
      <c r="B76" s="25"/>
      <c r="C76" s="25"/>
      <c r="D76" s="25"/>
      <c r="E76" s="25"/>
      <c r="H76" s="25"/>
    </row>
    <row r="77" spans="1:8" s="27" customFormat="1" x14ac:dyDescent="0.2">
      <c r="A77" s="25"/>
      <c r="B77" s="25"/>
      <c r="C77" s="25"/>
      <c r="D77" s="25"/>
      <c r="E77" s="25"/>
      <c r="H77" s="25"/>
    </row>
    <row r="78" spans="1:8" s="27" customFormat="1" x14ac:dyDescent="0.2">
      <c r="A78" s="25"/>
      <c r="B78" s="25"/>
      <c r="C78" s="25"/>
      <c r="D78" s="25"/>
      <c r="E78" s="25"/>
      <c r="H78" s="25"/>
    </row>
  </sheetData>
  <sheetProtection algorithmName="SHA-512" hashValue="9ostDfJKp5wWfCL0QFGB99+GVQCecoG0oU3YqRQRoyZZVzzUJqgXcT5qQfBim0WgKHq9ZIVNATs+vMYO22Xr2g==" saltValue="NgBxiH9UXuNLbAv8NqrsRg==" spinCount="100000" sheet="1" objects="1" scenarios="1"/>
  <pageMargins left="0.74803149606299213" right="0.74803149606299213" top="0.98425196850393704" bottom="0.98425196850393704" header="0.51181102362204722" footer="0.51181102362204722"/>
  <pageSetup paperSize="9" scale="90" firstPageNumber="11" fitToHeight="0" orientation="portrait" useFirstPageNumber="1" r:id="rId1"/>
  <headerFooter alignWithMargins="0">
    <oddFooter>&amp;LFjórðungssamband Vestfirðinga.  Ársreikningur 2019&amp;C&amp;P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668F6-0258-4FCF-AB08-C076844D304E}">
  <dimension ref="A1:L83"/>
  <sheetViews>
    <sheetView zoomScaleNormal="100" workbookViewId="0">
      <selection sqref="A1:J38"/>
    </sheetView>
  </sheetViews>
  <sheetFormatPr defaultColWidth="10.6640625" defaultRowHeight="12.75" outlineLevelRow="1" x14ac:dyDescent="0.2"/>
  <cols>
    <col min="1" max="1" width="1.6640625" style="7" customWidth="1"/>
    <col min="2" max="2" width="18.6640625" style="32" customWidth="1"/>
    <col min="3" max="3" width="42.6640625" style="25" customWidth="1"/>
    <col min="4" max="4" width="3.6640625" style="25" customWidth="1"/>
    <col min="5" max="5" width="3.1640625" style="25" customWidth="1"/>
    <col min="6" max="7" width="14.5" style="6" customWidth="1"/>
    <col min="8" max="8" width="17.6640625" style="25" bestFit="1" customWidth="1"/>
    <col min="9" max="9" width="15.33203125" style="6" customWidth="1"/>
    <col min="10" max="10" width="3.1640625" style="6" customWidth="1"/>
    <col min="11" max="12" width="14.1640625" style="6" bestFit="1" customWidth="1"/>
    <col min="13" max="13" width="14.1640625" style="6" customWidth="1"/>
    <col min="14" max="16384" width="10.6640625" style="6"/>
  </cols>
  <sheetData>
    <row r="1" spans="1:11" s="4" customFormat="1" ht="20.25" x14ac:dyDescent="0.3">
      <c r="A1" s="1" t="s">
        <v>0</v>
      </c>
      <c r="B1" s="1"/>
      <c r="C1" s="2"/>
      <c r="D1" s="3"/>
      <c r="E1" s="3"/>
      <c r="H1" s="3"/>
    </row>
    <row r="2" spans="1:11" ht="12.75" customHeight="1" x14ac:dyDescent="0.2">
      <c r="A2" s="5"/>
      <c r="B2" s="5"/>
      <c r="C2" s="5"/>
      <c r="D2" s="5"/>
      <c r="E2" s="5"/>
      <c r="F2" s="5" t="s">
        <v>1</v>
      </c>
      <c r="G2" s="5" t="s">
        <v>1</v>
      </c>
      <c r="H2" s="5"/>
      <c r="I2" s="5"/>
      <c r="J2" s="5"/>
    </row>
    <row r="3" spans="1:11" x14ac:dyDescent="0.2">
      <c r="B3" s="7"/>
      <c r="C3" s="7"/>
      <c r="D3" s="7"/>
      <c r="E3" s="7"/>
      <c r="H3" s="7"/>
    </row>
    <row r="4" spans="1:11" ht="12.75" customHeight="1" x14ac:dyDescent="0.2">
      <c r="B4" s="7"/>
      <c r="C4" s="7"/>
      <c r="D4" s="7"/>
      <c r="E4" s="8"/>
      <c r="F4" s="8" t="s">
        <v>2</v>
      </c>
      <c r="G4" s="8" t="s">
        <v>2</v>
      </c>
      <c r="H4" s="8" t="s">
        <v>113</v>
      </c>
      <c r="I4" s="8" t="s">
        <v>113</v>
      </c>
    </row>
    <row r="5" spans="1:11" x14ac:dyDescent="0.2">
      <c r="B5" s="7"/>
      <c r="C5" s="7"/>
      <c r="D5" s="7"/>
      <c r="E5" s="8"/>
      <c r="F5" s="8">
        <v>2021</v>
      </c>
      <c r="G5" s="8">
        <v>2020</v>
      </c>
      <c r="H5" s="8">
        <v>2020</v>
      </c>
      <c r="I5" s="8">
        <v>2019</v>
      </c>
    </row>
    <row r="6" spans="1:11" outlineLevel="1" x14ac:dyDescent="0.2">
      <c r="B6" s="7"/>
      <c r="C6" s="7"/>
      <c r="D6" s="7"/>
      <c r="E6" s="8"/>
      <c r="F6" s="9"/>
      <c r="G6" s="9"/>
      <c r="H6" s="8"/>
      <c r="I6" s="9"/>
    </row>
    <row r="7" spans="1:11" outlineLevel="1" x14ac:dyDescent="0.2">
      <c r="B7" s="7"/>
      <c r="C7" s="7"/>
      <c r="D7" s="7" t="s">
        <v>1</v>
      </c>
      <c r="E7" s="8"/>
      <c r="F7" s="9"/>
      <c r="G7" s="9"/>
      <c r="H7" s="9"/>
      <c r="I7" s="9"/>
    </row>
    <row r="8" spans="1:11" ht="15" x14ac:dyDescent="0.25">
      <c r="A8" s="10" t="s">
        <v>25</v>
      </c>
      <c r="B8" s="11"/>
      <c r="C8" s="11"/>
      <c r="D8" s="12"/>
      <c r="E8" s="13"/>
      <c r="H8" s="6"/>
      <c r="K8" s="6">
        <v>6</v>
      </c>
    </row>
    <row r="9" spans="1:11" s="19" customFormat="1" ht="9" customHeight="1" x14ac:dyDescent="0.2">
      <c r="A9" s="21"/>
      <c r="B9" s="14"/>
      <c r="C9" s="14"/>
      <c r="D9" s="21"/>
      <c r="E9" s="17"/>
    </row>
    <row r="10" spans="1:11" s="19" customFormat="1" ht="15" x14ac:dyDescent="0.25">
      <c r="A10" s="10"/>
      <c r="B10" s="14" t="s">
        <v>100</v>
      </c>
      <c r="C10" s="14"/>
      <c r="D10" s="21"/>
      <c r="E10" s="17"/>
      <c r="F10" s="17">
        <v>6800000</v>
      </c>
      <c r="G10" s="17">
        <v>6800000</v>
      </c>
      <c r="H10" s="17">
        <v>6800000</v>
      </c>
      <c r="I10" s="18">
        <v>6800000</v>
      </c>
    </row>
    <row r="11" spans="1:11" s="19" customFormat="1" ht="15" outlineLevel="1" x14ac:dyDescent="0.25">
      <c r="A11" s="10"/>
      <c r="B11" s="14" t="s">
        <v>99</v>
      </c>
      <c r="C11" s="14"/>
      <c r="D11" s="21"/>
      <c r="E11" s="17"/>
      <c r="F11" s="17">
        <v>11000000</v>
      </c>
      <c r="G11" s="17">
        <v>16400000</v>
      </c>
      <c r="H11" s="17">
        <v>16400000</v>
      </c>
      <c r="I11" s="18">
        <v>16400000</v>
      </c>
    </row>
    <row r="12" spans="1:11" s="19" customFormat="1" ht="15" x14ac:dyDescent="0.25">
      <c r="A12" s="10"/>
      <c r="B12" s="14" t="s">
        <v>102</v>
      </c>
      <c r="C12" s="14"/>
      <c r="D12" s="21"/>
      <c r="E12" s="17"/>
      <c r="F12" s="17">
        <v>11000000</v>
      </c>
      <c r="G12" s="17">
        <v>10375000</v>
      </c>
      <c r="H12" s="17">
        <v>10375000</v>
      </c>
      <c r="I12" s="18">
        <v>10375000</v>
      </c>
    </row>
    <row r="13" spans="1:11" s="19" customFormat="1" ht="15" outlineLevel="1" x14ac:dyDescent="0.25">
      <c r="A13" s="10"/>
      <c r="B13" s="14" t="s">
        <v>103</v>
      </c>
      <c r="C13" s="14"/>
      <c r="D13" s="21"/>
      <c r="E13" s="17"/>
      <c r="F13" s="17">
        <v>1000000</v>
      </c>
      <c r="G13" s="17"/>
      <c r="H13" s="17">
        <v>6983068</v>
      </c>
      <c r="I13" s="18">
        <v>983068</v>
      </c>
    </row>
    <row r="14" spans="1:11" s="19" customFormat="1" ht="15" x14ac:dyDescent="0.25">
      <c r="A14" s="10"/>
      <c r="B14" s="14" t="s">
        <v>26</v>
      </c>
      <c r="C14" s="14"/>
      <c r="D14" s="21"/>
      <c r="E14" s="17"/>
      <c r="F14" s="17"/>
      <c r="G14" s="17"/>
      <c r="H14" s="17"/>
      <c r="I14" s="18"/>
      <c r="J14" s="19" t="s">
        <v>1</v>
      </c>
    </row>
    <row r="15" spans="1:11" s="19" customFormat="1" ht="15" outlineLevel="1" x14ac:dyDescent="0.25">
      <c r="A15" s="10"/>
      <c r="B15" s="14" t="s">
        <v>122</v>
      </c>
      <c r="C15" s="14"/>
      <c r="D15" s="21"/>
      <c r="E15" s="17"/>
      <c r="F15" s="17">
        <v>3750000</v>
      </c>
      <c r="G15" s="17"/>
      <c r="H15" s="17"/>
      <c r="I15" s="18"/>
    </row>
    <row r="16" spans="1:11" s="19" customFormat="1" ht="15" x14ac:dyDescent="0.25">
      <c r="A16" s="10"/>
      <c r="B16" s="14" t="s">
        <v>27</v>
      </c>
      <c r="C16" s="14"/>
      <c r="D16" s="21"/>
      <c r="E16" s="17"/>
      <c r="F16" s="17">
        <v>2000000</v>
      </c>
      <c r="G16" s="17">
        <v>2000000</v>
      </c>
      <c r="H16" s="17">
        <v>1910000</v>
      </c>
      <c r="I16" s="18">
        <v>1630000</v>
      </c>
    </row>
    <row r="17" spans="1:12" s="19" customFormat="1" ht="15" x14ac:dyDescent="0.25">
      <c r="A17" s="10"/>
      <c r="B17" s="14" t="s">
        <v>101</v>
      </c>
      <c r="C17" s="14"/>
      <c r="D17" s="21"/>
      <c r="E17" s="17"/>
      <c r="F17" s="17"/>
      <c r="G17" s="17">
        <v>5000000</v>
      </c>
      <c r="H17" s="17"/>
      <c r="I17" s="18"/>
    </row>
    <row r="18" spans="1:12" s="19" customFormat="1" ht="15" outlineLevel="1" x14ac:dyDescent="0.25">
      <c r="A18" s="10"/>
      <c r="B18" s="14" t="s">
        <v>28</v>
      </c>
      <c r="C18" s="14"/>
      <c r="D18" s="21"/>
      <c r="E18" s="17"/>
      <c r="F18" s="17">
        <v>11500000</v>
      </c>
      <c r="G18" s="17">
        <v>11500000</v>
      </c>
      <c r="H18" s="17">
        <v>4541522</v>
      </c>
      <c r="I18" s="18">
        <v>11200000</v>
      </c>
      <c r="J18" s="19" t="s">
        <v>1</v>
      </c>
      <c r="K18" s="33"/>
    </row>
    <row r="19" spans="1:12" s="19" customFormat="1" ht="15" x14ac:dyDescent="0.25">
      <c r="A19" s="10"/>
      <c r="B19" s="14" t="s">
        <v>29</v>
      </c>
      <c r="C19" s="14"/>
      <c r="D19" s="21" t="s">
        <v>30</v>
      </c>
      <c r="E19" s="17"/>
      <c r="F19" s="17">
        <v>4500000</v>
      </c>
      <c r="G19" s="17">
        <v>10906126</v>
      </c>
      <c r="H19" s="17">
        <v>10906126</v>
      </c>
      <c r="I19" s="18">
        <v>1875000</v>
      </c>
    </row>
    <row r="20" spans="1:12" s="19" customFormat="1" ht="15" outlineLevel="1" x14ac:dyDescent="0.25">
      <c r="A20" s="10"/>
      <c r="B20" s="14" t="s">
        <v>118</v>
      </c>
      <c r="C20" s="14"/>
      <c r="D20" s="21"/>
      <c r="E20" s="17"/>
      <c r="F20" s="17"/>
      <c r="G20" s="17">
        <v>1000000</v>
      </c>
      <c r="H20" s="17">
        <v>1439751</v>
      </c>
      <c r="I20" s="18">
        <v>350000</v>
      </c>
    </row>
    <row r="21" spans="1:12" ht="15" x14ac:dyDescent="0.25">
      <c r="A21" s="10"/>
      <c r="B21" s="14" t="s">
        <v>8</v>
      </c>
      <c r="C21" s="11"/>
      <c r="D21" s="21" t="s">
        <v>31</v>
      </c>
      <c r="E21" s="17"/>
      <c r="F21" s="18"/>
      <c r="G21" s="18">
        <v>-2000000</v>
      </c>
      <c r="H21" s="18">
        <v>-4500000</v>
      </c>
      <c r="I21" s="18">
        <v>-10906126</v>
      </c>
    </row>
    <row r="22" spans="1:12" s="19" customFormat="1" ht="15" x14ac:dyDescent="0.25">
      <c r="A22" s="10"/>
      <c r="B22" s="14"/>
      <c r="C22" s="11" t="s">
        <v>10</v>
      </c>
      <c r="D22" s="12"/>
      <c r="E22" s="17"/>
      <c r="F22" s="20">
        <f t="shared" ref="F22:G22" si="0">SUM(F10:F21)</f>
        <v>51550000</v>
      </c>
      <c r="G22" s="20">
        <f t="shared" si="0"/>
        <v>61981126</v>
      </c>
      <c r="H22" s="20">
        <f>SUM(H10:H21)</f>
        <v>54855467</v>
      </c>
      <c r="I22" s="20">
        <f>SUM(I10:I21)</f>
        <v>38706942</v>
      </c>
      <c r="L22" s="33"/>
    </row>
    <row r="23" spans="1:12" s="19" customFormat="1" ht="15" x14ac:dyDescent="0.25">
      <c r="A23" s="10"/>
      <c r="B23" s="14"/>
      <c r="C23" s="11"/>
      <c r="D23" s="12"/>
      <c r="E23" s="17"/>
      <c r="F23" s="18"/>
      <c r="G23" s="18"/>
      <c r="H23" s="16"/>
      <c r="I23" s="18"/>
    </row>
    <row r="24" spans="1:12" s="19" customFormat="1" x14ac:dyDescent="0.2">
      <c r="A24" s="21"/>
      <c r="B24" s="14" t="s">
        <v>11</v>
      </c>
      <c r="C24" s="11"/>
      <c r="D24" s="21"/>
      <c r="E24" s="17"/>
      <c r="F24" s="17">
        <v>28000000</v>
      </c>
      <c r="G24" s="17">
        <v>30000000</v>
      </c>
      <c r="H24" s="16">
        <f>21392927+7000000</f>
        <v>28392927</v>
      </c>
      <c r="I24" s="18">
        <v>21651897</v>
      </c>
    </row>
    <row r="25" spans="1:12" s="19" customFormat="1" x14ac:dyDescent="0.2">
      <c r="A25" s="21"/>
      <c r="B25" s="14" t="s">
        <v>80</v>
      </c>
      <c r="C25" s="11"/>
      <c r="D25" s="21"/>
      <c r="E25" s="17"/>
      <c r="F25" s="17">
        <v>9000000</v>
      </c>
      <c r="G25" s="17">
        <v>9400000</v>
      </c>
      <c r="H25" s="16">
        <v>10449191</v>
      </c>
      <c r="I25" s="18">
        <v>2616746</v>
      </c>
      <c r="K25" s="33"/>
      <c r="L25" s="33"/>
    </row>
    <row r="26" spans="1:12" s="19" customFormat="1" hidden="1" outlineLevel="1" x14ac:dyDescent="0.2">
      <c r="A26" s="21"/>
      <c r="B26" s="14" t="s">
        <v>32</v>
      </c>
      <c r="C26" s="11"/>
      <c r="D26" s="21"/>
      <c r="E26" s="17"/>
      <c r="H26" s="16"/>
      <c r="I26" s="18"/>
    </row>
    <row r="27" spans="1:12" s="19" customFormat="1" hidden="1" outlineLevel="1" x14ac:dyDescent="0.2">
      <c r="A27" s="21"/>
      <c r="B27" s="14" t="s">
        <v>33</v>
      </c>
      <c r="C27" s="11"/>
      <c r="D27" s="21"/>
      <c r="E27" s="17"/>
      <c r="F27" s="17"/>
      <c r="G27" s="17"/>
      <c r="H27" s="16"/>
      <c r="I27" s="18"/>
    </row>
    <row r="28" spans="1:12" s="19" customFormat="1" collapsed="1" x14ac:dyDescent="0.2">
      <c r="A28" s="21"/>
      <c r="B28" s="14" t="s">
        <v>104</v>
      </c>
      <c r="C28" s="14"/>
      <c r="D28" s="21"/>
      <c r="E28" s="17"/>
      <c r="F28" s="17">
        <v>12000000</v>
      </c>
      <c r="G28" s="17">
        <v>22473333</v>
      </c>
      <c r="H28" s="16">
        <v>15719905</v>
      </c>
      <c r="I28" s="18">
        <v>13799885</v>
      </c>
    </row>
    <row r="29" spans="1:12" s="19" customFormat="1" ht="13.5" hidden="1" customHeight="1" outlineLevel="1" x14ac:dyDescent="0.2">
      <c r="A29" s="21"/>
      <c r="B29" s="14" t="s">
        <v>34</v>
      </c>
      <c r="C29" s="14"/>
      <c r="D29" s="21"/>
      <c r="E29" s="17"/>
      <c r="F29" s="17"/>
      <c r="G29" s="17"/>
      <c r="H29" s="16"/>
      <c r="I29" s="18"/>
    </row>
    <row r="30" spans="1:12" s="19" customFormat="1" collapsed="1" x14ac:dyDescent="0.2">
      <c r="A30" s="21"/>
      <c r="B30" s="14" t="s">
        <v>24</v>
      </c>
      <c r="C30" s="14"/>
      <c r="D30" s="21"/>
      <c r="E30" s="17"/>
      <c r="F30" s="17">
        <v>2000000</v>
      </c>
      <c r="G30" s="17"/>
      <c r="H30" s="16"/>
      <c r="I30" s="18">
        <v>8889</v>
      </c>
    </row>
    <row r="31" spans="1:12" s="19" customFormat="1" x14ac:dyDescent="0.2">
      <c r="A31" s="21"/>
      <c r="B31" s="14"/>
      <c r="C31" s="14" t="s">
        <v>13</v>
      </c>
      <c r="D31" s="21"/>
      <c r="E31" s="17"/>
      <c r="F31" s="20">
        <f t="shared" ref="F31:G31" si="1">SUM(F24:F30)</f>
        <v>51000000</v>
      </c>
      <c r="G31" s="20">
        <f t="shared" si="1"/>
        <v>61873333</v>
      </c>
      <c r="H31" s="20">
        <f>SUM(H24:H30)</f>
        <v>54562023</v>
      </c>
      <c r="I31" s="20">
        <f t="shared" ref="I31" si="2">SUM(I24:I30)</f>
        <v>38077417</v>
      </c>
      <c r="J31" s="20"/>
    </row>
    <row r="32" spans="1:12" s="19" customFormat="1" x14ac:dyDescent="0.2">
      <c r="A32" s="21"/>
      <c r="B32" s="14"/>
      <c r="C32" s="14"/>
      <c r="D32" s="21"/>
      <c r="E32" s="17"/>
      <c r="F32" s="18"/>
      <c r="G32" s="18"/>
      <c r="H32" s="18"/>
      <c r="I32" s="18"/>
    </row>
    <row r="33" spans="1:12" s="19" customFormat="1" x14ac:dyDescent="0.2">
      <c r="A33" s="21"/>
      <c r="B33" s="14"/>
      <c r="C33" s="14" t="s">
        <v>14</v>
      </c>
      <c r="D33" s="21"/>
      <c r="E33" s="17"/>
      <c r="F33" s="23">
        <f t="shared" ref="F33:G33" si="3">+F22-F31</f>
        <v>550000</v>
      </c>
      <c r="G33" s="23">
        <f t="shared" si="3"/>
        <v>107793</v>
      </c>
      <c r="H33" s="23">
        <f>+H22-H31</f>
        <v>293444</v>
      </c>
      <c r="I33" s="23">
        <f>+I22-I31</f>
        <v>629525</v>
      </c>
    </row>
    <row r="34" spans="1:12" s="19" customFormat="1" x14ac:dyDescent="0.2">
      <c r="A34" s="21"/>
      <c r="B34" s="14"/>
      <c r="C34" s="14"/>
      <c r="D34" s="21"/>
      <c r="E34" s="17"/>
      <c r="F34" s="17"/>
      <c r="G34" s="17"/>
      <c r="H34" s="17"/>
      <c r="I34" s="17"/>
    </row>
    <row r="35" spans="1:12" s="19" customFormat="1" x14ac:dyDescent="0.2">
      <c r="A35" s="21"/>
      <c r="B35" s="14"/>
      <c r="C35" s="14"/>
      <c r="D35" s="21"/>
      <c r="E35" s="17"/>
      <c r="F35" s="17"/>
      <c r="G35" s="17"/>
      <c r="H35" s="17"/>
      <c r="I35" s="17"/>
    </row>
    <row r="36" spans="1:12" s="27" customFormat="1" x14ac:dyDescent="0.2">
      <c r="A36" s="25"/>
      <c r="B36" s="25"/>
      <c r="C36" s="14" t="s">
        <v>114</v>
      </c>
      <c r="D36" s="25"/>
      <c r="E36" s="25"/>
      <c r="H36" s="18">
        <v>-32472</v>
      </c>
    </row>
    <row r="37" spans="1:12" s="27" customFormat="1" x14ac:dyDescent="0.2">
      <c r="A37" s="25"/>
      <c r="B37" s="25"/>
      <c r="C37" s="25" t="s">
        <v>1</v>
      </c>
      <c r="D37" s="25"/>
      <c r="E37" s="25"/>
      <c r="F37" s="30" t="s">
        <v>1</v>
      </c>
      <c r="G37" s="30" t="s">
        <v>1</v>
      </c>
      <c r="H37" s="25"/>
      <c r="I37" s="30"/>
    </row>
    <row r="38" spans="1:12" s="27" customFormat="1" x14ac:dyDescent="0.2">
      <c r="A38" s="25"/>
      <c r="B38" s="25"/>
      <c r="C38" s="14" t="s">
        <v>115</v>
      </c>
      <c r="D38" s="25"/>
      <c r="E38" s="25"/>
      <c r="F38" s="23">
        <f t="shared" ref="F38:G38" si="4">SUM(F33:F37)</f>
        <v>550000</v>
      </c>
      <c r="G38" s="23">
        <f t="shared" si="4"/>
        <v>107793</v>
      </c>
      <c r="H38" s="23">
        <f>SUM(H33:H37)</f>
        <v>260972</v>
      </c>
      <c r="I38" s="23">
        <f>SUM(I33:I37)</f>
        <v>629525</v>
      </c>
      <c r="K38" s="31"/>
      <c r="L38" s="31"/>
    </row>
    <row r="39" spans="1:12" s="27" customFormat="1" x14ac:dyDescent="0.2">
      <c r="A39" s="25"/>
      <c r="B39" s="25"/>
      <c r="C39" s="25"/>
      <c r="D39" s="25"/>
      <c r="E39" s="25"/>
      <c r="H39" s="25"/>
    </row>
    <row r="40" spans="1:12" s="27" customFormat="1" x14ac:dyDescent="0.2">
      <c r="A40" s="25"/>
      <c r="B40" s="25"/>
      <c r="C40" s="25"/>
      <c r="D40" s="25"/>
      <c r="E40" s="25"/>
      <c r="H40" s="25"/>
      <c r="K40" s="31"/>
      <c r="L40" s="31"/>
    </row>
    <row r="41" spans="1:12" s="27" customFormat="1" x14ac:dyDescent="0.2">
      <c r="A41" s="25"/>
      <c r="B41" s="25"/>
      <c r="C41" s="25"/>
      <c r="D41" s="25"/>
      <c r="E41" s="25"/>
      <c r="H41" s="25"/>
      <c r="K41" s="31"/>
      <c r="L41" s="31"/>
    </row>
    <row r="42" spans="1:12" s="27" customFormat="1" x14ac:dyDescent="0.2">
      <c r="A42" s="25"/>
      <c r="B42" s="25"/>
      <c r="C42" s="25"/>
      <c r="D42" s="25"/>
      <c r="E42" s="25"/>
      <c r="H42" s="25"/>
      <c r="K42" s="31"/>
      <c r="L42" s="31"/>
    </row>
    <row r="43" spans="1:12" s="27" customFormat="1" x14ac:dyDescent="0.2">
      <c r="A43" s="25"/>
      <c r="B43" s="25"/>
      <c r="C43" s="25"/>
      <c r="D43" s="25"/>
      <c r="E43" s="25"/>
      <c r="H43" s="25"/>
    </row>
    <row r="44" spans="1:12" s="27" customFormat="1" x14ac:dyDescent="0.2">
      <c r="A44" s="25"/>
      <c r="B44" s="25"/>
      <c r="C44" s="25"/>
      <c r="D44" s="25"/>
      <c r="E44" s="25"/>
      <c r="H44" s="25"/>
    </row>
    <row r="45" spans="1:12" s="27" customFormat="1" x14ac:dyDescent="0.2">
      <c r="A45" s="25"/>
      <c r="B45" s="25"/>
      <c r="C45" s="25"/>
      <c r="D45" s="25"/>
      <c r="E45" s="25"/>
      <c r="H45" s="25"/>
    </row>
    <row r="46" spans="1:12" s="27" customFormat="1" x14ac:dyDescent="0.2">
      <c r="A46" s="25"/>
      <c r="B46" s="25"/>
      <c r="C46" s="25"/>
      <c r="D46" s="25"/>
      <c r="E46" s="25"/>
      <c r="H46" s="25"/>
    </row>
    <row r="47" spans="1:12" s="27" customFormat="1" x14ac:dyDescent="0.2">
      <c r="A47" s="25"/>
      <c r="B47" s="25"/>
      <c r="C47" s="25"/>
      <c r="D47" s="25"/>
      <c r="E47" s="25"/>
      <c r="H47" s="25"/>
    </row>
    <row r="48" spans="1:12" s="27" customFormat="1" x14ac:dyDescent="0.2">
      <c r="A48" s="25"/>
      <c r="B48" s="25"/>
      <c r="C48" s="25"/>
      <c r="D48" s="25"/>
      <c r="E48" s="25"/>
      <c r="H48" s="25"/>
    </row>
    <row r="49" spans="1:8" s="27" customFormat="1" x14ac:dyDescent="0.2">
      <c r="A49" s="25"/>
      <c r="B49" s="25"/>
      <c r="C49" s="25"/>
      <c r="D49" s="25"/>
      <c r="E49" s="25"/>
      <c r="H49" s="25"/>
    </row>
    <row r="50" spans="1:8" s="27" customFormat="1" x14ac:dyDescent="0.2">
      <c r="A50" s="25"/>
      <c r="B50" s="25"/>
      <c r="C50" s="25"/>
      <c r="D50" s="25"/>
      <c r="E50" s="25"/>
      <c r="H50" s="25"/>
    </row>
    <row r="51" spans="1:8" s="27" customFormat="1" x14ac:dyDescent="0.2">
      <c r="A51" s="25"/>
      <c r="B51" s="25"/>
      <c r="C51" s="25"/>
      <c r="D51" s="25"/>
      <c r="E51" s="25"/>
      <c r="H51" s="25"/>
    </row>
    <row r="52" spans="1:8" s="27" customFormat="1" x14ac:dyDescent="0.2">
      <c r="A52" s="25"/>
      <c r="B52" s="25"/>
      <c r="C52" s="25"/>
      <c r="D52" s="25"/>
      <c r="E52" s="25"/>
      <c r="H52" s="25"/>
    </row>
    <row r="53" spans="1:8" s="27" customFormat="1" x14ac:dyDescent="0.2">
      <c r="A53" s="25"/>
      <c r="B53" s="25"/>
      <c r="C53" s="25"/>
      <c r="D53" s="25"/>
      <c r="E53" s="25"/>
      <c r="H53" s="25"/>
    </row>
    <row r="54" spans="1:8" s="27" customFormat="1" x14ac:dyDescent="0.2">
      <c r="A54" s="25"/>
      <c r="B54" s="25"/>
      <c r="C54" s="25"/>
      <c r="D54" s="25"/>
      <c r="E54" s="25"/>
      <c r="H54" s="25"/>
    </row>
    <row r="55" spans="1:8" s="27" customFormat="1" x14ac:dyDescent="0.2">
      <c r="A55" s="25"/>
      <c r="B55" s="25"/>
      <c r="C55" s="25"/>
      <c r="D55" s="25"/>
      <c r="E55" s="25"/>
      <c r="H55" s="25"/>
    </row>
    <row r="56" spans="1:8" s="27" customFormat="1" x14ac:dyDescent="0.2">
      <c r="A56" s="25"/>
      <c r="B56" s="25"/>
      <c r="C56" s="25"/>
      <c r="D56" s="25"/>
      <c r="E56" s="25"/>
      <c r="H56" s="25"/>
    </row>
    <row r="57" spans="1:8" s="27" customFormat="1" x14ac:dyDescent="0.2">
      <c r="A57" s="25"/>
      <c r="B57" s="25"/>
      <c r="C57" s="25"/>
      <c r="D57" s="25"/>
      <c r="E57" s="25"/>
      <c r="H57" s="25"/>
    </row>
    <row r="58" spans="1:8" s="27" customFormat="1" x14ac:dyDescent="0.2">
      <c r="A58" s="25"/>
      <c r="B58" s="25"/>
      <c r="C58" s="25"/>
      <c r="D58" s="25"/>
      <c r="E58" s="25"/>
      <c r="H58" s="25"/>
    </row>
    <row r="59" spans="1:8" s="27" customFormat="1" x14ac:dyDescent="0.2">
      <c r="A59" s="25"/>
      <c r="B59" s="25"/>
      <c r="C59" s="25"/>
      <c r="D59" s="25"/>
      <c r="E59" s="25"/>
      <c r="H59" s="25"/>
    </row>
    <row r="60" spans="1:8" s="27" customFormat="1" x14ac:dyDescent="0.2">
      <c r="A60" s="25"/>
      <c r="B60" s="25"/>
      <c r="C60" s="25"/>
      <c r="D60" s="25"/>
      <c r="E60" s="25"/>
      <c r="H60" s="25"/>
    </row>
    <row r="61" spans="1:8" s="27" customFormat="1" x14ac:dyDescent="0.2">
      <c r="A61" s="25"/>
      <c r="B61" s="25"/>
      <c r="C61" s="25"/>
      <c r="D61" s="25"/>
      <c r="E61" s="25"/>
      <c r="H61" s="25"/>
    </row>
    <row r="62" spans="1:8" s="27" customFormat="1" x14ac:dyDescent="0.2">
      <c r="A62" s="25"/>
      <c r="B62" s="25"/>
      <c r="C62" s="25"/>
      <c r="D62" s="25"/>
      <c r="E62" s="25"/>
      <c r="H62" s="25"/>
    </row>
    <row r="63" spans="1:8" s="27" customFormat="1" x14ac:dyDescent="0.2">
      <c r="A63" s="25"/>
      <c r="B63" s="25"/>
      <c r="C63" s="25"/>
      <c r="D63" s="25"/>
      <c r="E63" s="25"/>
      <c r="H63" s="25"/>
    </row>
    <row r="64" spans="1:8" s="27" customFormat="1" x14ac:dyDescent="0.2">
      <c r="A64" s="25"/>
      <c r="B64" s="25"/>
      <c r="C64" s="25"/>
      <c r="D64" s="25"/>
      <c r="E64" s="25"/>
      <c r="H64" s="25"/>
    </row>
    <row r="65" spans="1:8" s="27" customFormat="1" x14ac:dyDescent="0.2">
      <c r="A65" s="25"/>
      <c r="B65" s="25"/>
      <c r="C65" s="25"/>
      <c r="D65" s="25"/>
      <c r="E65" s="25"/>
      <c r="H65" s="25"/>
    </row>
    <row r="66" spans="1:8" s="27" customFormat="1" x14ac:dyDescent="0.2">
      <c r="A66" s="25"/>
      <c r="B66" s="25"/>
      <c r="C66" s="25"/>
      <c r="D66" s="25"/>
      <c r="E66" s="25"/>
      <c r="H66" s="25"/>
    </row>
    <row r="67" spans="1:8" s="27" customFormat="1" x14ac:dyDescent="0.2">
      <c r="A67" s="25"/>
      <c r="B67" s="25"/>
      <c r="C67" s="25"/>
      <c r="D67" s="25"/>
      <c r="E67" s="25"/>
      <c r="H67" s="25"/>
    </row>
    <row r="68" spans="1:8" s="27" customFormat="1" x14ac:dyDescent="0.2">
      <c r="A68" s="25"/>
      <c r="B68" s="25"/>
      <c r="C68" s="25"/>
      <c r="D68" s="25"/>
      <c r="E68" s="25"/>
      <c r="H68" s="25"/>
    </row>
    <row r="69" spans="1:8" s="27" customFormat="1" x14ac:dyDescent="0.2">
      <c r="A69" s="25"/>
      <c r="B69" s="25"/>
      <c r="C69" s="25"/>
      <c r="D69" s="25"/>
      <c r="E69" s="25"/>
      <c r="H69" s="25"/>
    </row>
    <row r="70" spans="1:8" s="27" customFormat="1" x14ac:dyDescent="0.2">
      <c r="A70" s="25"/>
      <c r="B70" s="25"/>
      <c r="C70" s="25"/>
      <c r="D70" s="25"/>
      <c r="E70" s="25"/>
      <c r="H70" s="25"/>
    </row>
    <row r="71" spans="1:8" s="27" customFormat="1" x14ac:dyDescent="0.2">
      <c r="A71" s="25"/>
      <c r="B71" s="25"/>
      <c r="C71" s="25"/>
      <c r="D71" s="25"/>
      <c r="E71" s="25"/>
      <c r="H71" s="25"/>
    </row>
    <row r="72" spans="1:8" s="27" customFormat="1" x14ac:dyDescent="0.2">
      <c r="A72" s="25"/>
      <c r="B72" s="25"/>
      <c r="C72" s="25"/>
      <c r="D72" s="25"/>
      <c r="E72" s="25"/>
      <c r="H72" s="25"/>
    </row>
    <row r="73" spans="1:8" s="27" customFormat="1" x14ac:dyDescent="0.2">
      <c r="A73" s="25"/>
      <c r="B73" s="25"/>
      <c r="C73" s="25"/>
      <c r="D73" s="25"/>
      <c r="E73" s="25"/>
      <c r="H73" s="25"/>
    </row>
    <row r="74" spans="1:8" s="27" customFormat="1" x14ac:dyDescent="0.2">
      <c r="A74" s="25"/>
      <c r="B74" s="25"/>
      <c r="C74" s="25"/>
      <c r="D74" s="25"/>
      <c r="E74" s="25"/>
      <c r="H74" s="25"/>
    </row>
    <row r="75" spans="1:8" s="27" customFormat="1" x14ac:dyDescent="0.2">
      <c r="A75" s="25"/>
      <c r="B75" s="25"/>
      <c r="C75" s="25"/>
      <c r="D75" s="25"/>
      <c r="E75" s="25"/>
      <c r="H75" s="25"/>
    </row>
    <row r="76" spans="1:8" s="27" customFormat="1" x14ac:dyDescent="0.2">
      <c r="A76" s="25"/>
      <c r="B76" s="25"/>
      <c r="C76" s="25"/>
      <c r="D76" s="25"/>
      <c r="E76" s="25"/>
      <c r="H76" s="25"/>
    </row>
    <row r="77" spans="1:8" s="27" customFormat="1" x14ac:dyDescent="0.2">
      <c r="A77" s="25"/>
      <c r="B77" s="25"/>
      <c r="C77" s="25"/>
      <c r="D77" s="25"/>
      <c r="E77" s="25"/>
      <c r="H77" s="25"/>
    </row>
    <row r="78" spans="1:8" s="27" customFormat="1" x14ac:dyDescent="0.2">
      <c r="A78" s="25"/>
      <c r="B78" s="25"/>
      <c r="C78" s="25"/>
      <c r="D78" s="25"/>
      <c r="E78" s="25"/>
      <c r="H78" s="25"/>
    </row>
    <row r="79" spans="1:8" s="27" customFormat="1" x14ac:dyDescent="0.2">
      <c r="A79" s="25"/>
      <c r="B79" s="25"/>
      <c r="C79" s="25"/>
      <c r="D79" s="25"/>
      <c r="E79" s="25"/>
      <c r="H79" s="25"/>
    </row>
    <row r="80" spans="1:8" s="27" customFormat="1" x14ac:dyDescent="0.2">
      <c r="A80" s="25"/>
      <c r="B80" s="25"/>
      <c r="C80" s="25"/>
      <c r="D80" s="25"/>
      <c r="E80" s="25"/>
      <c r="H80" s="25"/>
    </row>
    <row r="81" spans="1:8" s="27" customFormat="1" x14ac:dyDescent="0.2">
      <c r="A81" s="25"/>
      <c r="B81" s="25"/>
      <c r="C81" s="25"/>
      <c r="D81" s="25"/>
      <c r="E81" s="25"/>
      <c r="H81" s="25"/>
    </row>
    <row r="82" spans="1:8" s="27" customFormat="1" x14ac:dyDescent="0.2">
      <c r="A82" s="25"/>
      <c r="B82" s="25"/>
      <c r="C82" s="25"/>
      <c r="D82" s="25"/>
      <c r="E82" s="25"/>
      <c r="H82" s="25"/>
    </row>
    <row r="83" spans="1:8" s="27" customFormat="1" x14ac:dyDescent="0.2">
      <c r="A83" s="25"/>
      <c r="B83" s="25"/>
      <c r="C83" s="25"/>
      <c r="D83" s="25"/>
      <c r="E83" s="25"/>
      <c r="H83" s="25"/>
    </row>
  </sheetData>
  <sheetProtection algorithmName="SHA-512" hashValue="hRnfcenRMVA6CQQ712bjRmvdbZKVKxIa2ktpliiinjheHsHoq210j1pitMqL5Wb87Bb8+PawxRjzEtDsH09DoQ==" saltValue="xnvGMN0C16cerQYHjAHanA==" spinCount="100000" sheet="1" objects="1" scenarios="1"/>
  <pageMargins left="0.74803149606299213" right="0.74803149606299213" top="0.98425196850393704" bottom="0.98425196850393704" header="0.51181102362204722" footer="0.51181102362204722"/>
  <pageSetup paperSize="9" scale="90" firstPageNumber="11" fitToHeight="0" orientation="portrait" useFirstPageNumber="1" r:id="rId1"/>
  <headerFooter alignWithMargins="0">
    <oddFooter>&amp;LFjórðungssamband Vestfirðinga.  Ársreikningur 2019&amp;C&amp;P</oddFooter>
  </headerFooter>
  <rowBreaks count="1" manualBreakCount="1">
    <brk id="3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B4204-F381-4E59-8255-0F83E3E0ABEB}">
  <dimension ref="A1:K68"/>
  <sheetViews>
    <sheetView zoomScaleNormal="100" workbookViewId="0">
      <selection sqref="A1:J28"/>
    </sheetView>
  </sheetViews>
  <sheetFormatPr defaultColWidth="10.6640625" defaultRowHeight="12.75" outlineLevelRow="1" x14ac:dyDescent="0.2"/>
  <cols>
    <col min="1" max="1" width="1.6640625" style="7" customWidth="1"/>
    <col min="2" max="2" width="18.6640625" style="32" customWidth="1"/>
    <col min="3" max="3" width="42.6640625" style="25" customWidth="1"/>
    <col min="4" max="4" width="3.6640625" style="25" customWidth="1"/>
    <col min="5" max="5" width="3.1640625" style="25" customWidth="1"/>
    <col min="6" max="7" width="14.5" style="6" customWidth="1"/>
    <col min="8" max="8" width="17.6640625" style="25" bestFit="1" customWidth="1"/>
    <col min="9" max="9" width="13" style="6" customWidth="1"/>
    <col min="10" max="10" width="3.1640625" style="6" customWidth="1"/>
    <col min="11" max="12" width="14.1640625" style="6" bestFit="1" customWidth="1"/>
    <col min="13" max="13" width="14.1640625" style="6" customWidth="1"/>
    <col min="14" max="16384" width="10.6640625" style="6"/>
  </cols>
  <sheetData>
    <row r="1" spans="1:11" s="4" customFormat="1" ht="20.25" x14ac:dyDescent="0.3">
      <c r="A1" s="1" t="s">
        <v>0</v>
      </c>
      <c r="B1" s="1"/>
      <c r="C1" s="2"/>
      <c r="D1" s="3"/>
      <c r="E1" s="3"/>
      <c r="H1" s="3"/>
    </row>
    <row r="2" spans="1:11" ht="12.75" customHeight="1" x14ac:dyDescent="0.2">
      <c r="A2" s="5"/>
      <c r="B2" s="5"/>
      <c r="C2" s="5"/>
      <c r="D2" s="5"/>
      <c r="E2" s="5"/>
      <c r="F2" s="5" t="s">
        <v>1</v>
      </c>
      <c r="G2" s="5" t="s">
        <v>1</v>
      </c>
      <c r="H2" s="5"/>
      <c r="I2" s="5"/>
      <c r="J2" s="5"/>
    </row>
    <row r="3" spans="1:11" x14ac:dyDescent="0.2">
      <c r="B3" s="7"/>
      <c r="C3" s="7"/>
      <c r="D3" s="7"/>
      <c r="E3" s="7"/>
      <c r="H3" s="7"/>
    </row>
    <row r="4" spans="1:11" ht="12.75" customHeight="1" x14ac:dyDescent="0.2">
      <c r="B4" s="7"/>
      <c r="C4" s="7"/>
      <c r="D4" s="7"/>
      <c r="E4" s="8"/>
      <c r="F4" s="8" t="s">
        <v>2</v>
      </c>
      <c r="G4" s="8" t="s">
        <v>2</v>
      </c>
      <c r="H4" s="8" t="s">
        <v>113</v>
      </c>
      <c r="I4" s="8" t="s">
        <v>113</v>
      </c>
    </row>
    <row r="5" spans="1:11" x14ac:dyDescent="0.2">
      <c r="B5" s="7"/>
      <c r="C5" s="7"/>
      <c r="D5" s="7"/>
      <c r="E5" s="8"/>
      <c r="F5" s="8">
        <v>2021</v>
      </c>
      <c r="G5" s="8">
        <v>2020</v>
      </c>
      <c r="H5" s="8">
        <v>2020</v>
      </c>
      <c r="I5" s="8">
        <v>2019</v>
      </c>
    </row>
    <row r="6" spans="1:11" outlineLevel="1" x14ac:dyDescent="0.2">
      <c r="B6" s="7"/>
      <c r="C6" s="7"/>
      <c r="D6" s="7"/>
      <c r="E6" s="8"/>
      <c r="F6" s="9"/>
      <c r="G6" s="9"/>
      <c r="H6" s="8"/>
      <c r="I6" s="9"/>
    </row>
    <row r="7" spans="1:11" outlineLevel="1" x14ac:dyDescent="0.2">
      <c r="B7" s="7"/>
      <c r="C7" s="7"/>
      <c r="D7" s="7" t="s">
        <v>1</v>
      </c>
      <c r="E7" s="8"/>
      <c r="F7" s="9"/>
      <c r="G7" s="9"/>
      <c r="H7" s="8"/>
      <c r="I7" s="9"/>
    </row>
    <row r="8" spans="1:11" ht="15" x14ac:dyDescent="0.25">
      <c r="A8" s="10" t="s">
        <v>3</v>
      </c>
      <c r="B8" s="11"/>
      <c r="C8" s="11"/>
      <c r="D8" s="12"/>
      <c r="E8" s="13"/>
      <c r="F8" s="9"/>
      <c r="G8" s="9"/>
      <c r="H8" s="13"/>
      <c r="I8" s="9"/>
      <c r="K8" s="6">
        <v>7</v>
      </c>
    </row>
    <row r="9" spans="1:11" ht="15" x14ac:dyDescent="0.25">
      <c r="A9" s="10"/>
      <c r="B9" s="11"/>
      <c r="C9" s="11"/>
      <c r="D9" s="12"/>
      <c r="E9" s="13"/>
      <c r="F9" s="9"/>
      <c r="G9" s="9"/>
      <c r="H9" s="13"/>
      <c r="I9" s="9"/>
    </row>
    <row r="10" spans="1:11" ht="15" x14ac:dyDescent="0.25">
      <c r="A10" s="10"/>
      <c r="B10" s="14" t="s">
        <v>105</v>
      </c>
      <c r="C10" s="14"/>
      <c r="D10" s="15"/>
      <c r="E10" s="17"/>
      <c r="F10" s="17">
        <v>1200000</v>
      </c>
      <c r="G10" s="17">
        <v>1250000</v>
      </c>
      <c r="H10" s="17">
        <v>928552</v>
      </c>
      <c r="I10" s="18">
        <v>1250000</v>
      </c>
      <c r="J10" s="19"/>
    </row>
    <row r="11" spans="1:11" ht="15.75" customHeight="1" x14ac:dyDescent="0.25">
      <c r="A11" s="10"/>
      <c r="B11" s="14" t="s">
        <v>4</v>
      </c>
      <c r="C11" s="14"/>
      <c r="D11" s="15"/>
      <c r="E11" s="17"/>
      <c r="F11" s="17">
        <v>3700000</v>
      </c>
      <c r="G11" s="17">
        <v>3700000</v>
      </c>
      <c r="H11" s="16">
        <v>3700000</v>
      </c>
      <c r="I11" s="18"/>
      <c r="J11" s="19"/>
    </row>
    <row r="12" spans="1:11" ht="13.5" customHeight="1" outlineLevel="1" x14ac:dyDescent="0.25">
      <c r="A12" s="10"/>
      <c r="B12" s="14" t="s">
        <v>5</v>
      </c>
      <c r="C12" s="14"/>
      <c r="D12" s="15"/>
      <c r="E12" s="17"/>
      <c r="F12" s="17"/>
      <c r="G12" s="17"/>
      <c r="H12" s="16"/>
      <c r="I12" s="18"/>
      <c r="J12" s="19"/>
    </row>
    <row r="13" spans="1:11" ht="15" x14ac:dyDescent="0.25">
      <c r="A13" s="10"/>
      <c r="B13" s="14" t="s">
        <v>6</v>
      </c>
      <c r="C13" s="14"/>
      <c r="D13" s="15" t="s">
        <v>7</v>
      </c>
      <c r="E13" s="17"/>
      <c r="F13" s="17">
        <v>3600000</v>
      </c>
      <c r="G13" s="17"/>
      <c r="H13" s="16"/>
      <c r="I13" s="18"/>
      <c r="J13" s="19"/>
    </row>
    <row r="14" spans="1:11" ht="15" x14ac:dyDescent="0.25">
      <c r="A14" s="10"/>
      <c r="B14" s="14" t="s">
        <v>8</v>
      </c>
      <c r="C14" s="14"/>
      <c r="D14" s="15" t="s">
        <v>9</v>
      </c>
      <c r="E14" s="17"/>
      <c r="F14" s="18"/>
      <c r="G14" s="18">
        <v>-3600000</v>
      </c>
      <c r="H14" s="16">
        <v>-3600000</v>
      </c>
      <c r="I14" s="18"/>
      <c r="J14" s="19"/>
    </row>
    <row r="15" spans="1:11" ht="15" x14ac:dyDescent="0.25">
      <c r="A15" s="10"/>
      <c r="B15" s="14"/>
      <c r="C15" s="14" t="s">
        <v>10</v>
      </c>
      <c r="D15" s="15"/>
      <c r="E15" s="17"/>
      <c r="F15" s="20">
        <f>SUM(F10:F14)</f>
        <v>8500000</v>
      </c>
      <c r="G15" s="20">
        <f>SUM(G10:G14)</f>
        <v>1350000</v>
      </c>
      <c r="H15" s="20">
        <f>SUM(H10:H14)</f>
        <v>1028552</v>
      </c>
      <c r="I15" s="22">
        <f>SUM(I10:I14)</f>
        <v>1250000</v>
      </c>
      <c r="J15" s="19"/>
    </row>
    <row r="16" spans="1:11" ht="15" x14ac:dyDescent="0.25">
      <c r="A16" s="10"/>
      <c r="B16" s="14"/>
      <c r="C16" s="14"/>
      <c r="D16" s="15"/>
      <c r="E16" s="17"/>
      <c r="F16" s="18"/>
      <c r="G16" s="18"/>
      <c r="H16" s="18"/>
      <c r="I16" s="18"/>
      <c r="J16" s="19"/>
    </row>
    <row r="17" spans="1:11" s="19" customFormat="1" x14ac:dyDescent="0.2">
      <c r="A17" s="21"/>
      <c r="B17" s="14" t="s">
        <v>11</v>
      </c>
      <c r="C17" s="14"/>
      <c r="D17" s="21"/>
      <c r="E17" s="17"/>
      <c r="F17" s="17">
        <v>1500000</v>
      </c>
      <c r="G17" s="17">
        <v>952708</v>
      </c>
      <c r="H17" s="17">
        <v>1012668</v>
      </c>
      <c r="I17" s="18">
        <v>837450</v>
      </c>
    </row>
    <row r="18" spans="1:11" s="19" customFormat="1" x14ac:dyDescent="0.2">
      <c r="A18" s="21"/>
      <c r="B18" s="14" t="s">
        <v>80</v>
      </c>
      <c r="C18" s="14"/>
      <c r="D18" s="21"/>
      <c r="E18" s="17"/>
      <c r="F18" s="17">
        <v>250000</v>
      </c>
      <c r="G18" s="17">
        <v>138833</v>
      </c>
      <c r="H18" s="16"/>
      <c r="I18" s="18">
        <v>85248</v>
      </c>
    </row>
    <row r="19" spans="1:11" s="19" customFormat="1" ht="13.5" customHeight="1" x14ac:dyDescent="0.2">
      <c r="A19" s="21"/>
      <c r="B19" s="14" t="s">
        <v>81</v>
      </c>
      <c r="C19" s="14"/>
      <c r="D19" s="21"/>
      <c r="E19" s="17"/>
      <c r="F19" s="17">
        <v>6500000</v>
      </c>
      <c r="G19" s="17"/>
      <c r="H19" s="16"/>
      <c r="I19" s="18"/>
    </row>
    <row r="20" spans="1:11" s="19" customFormat="1" ht="13.5" customHeight="1" x14ac:dyDescent="0.2">
      <c r="A20" s="21"/>
      <c r="B20" s="14" t="s">
        <v>51</v>
      </c>
      <c r="C20" s="14"/>
      <c r="D20" s="21"/>
      <c r="E20" s="17"/>
      <c r="F20" s="17"/>
      <c r="G20" s="17"/>
      <c r="H20" s="16"/>
      <c r="I20" s="18"/>
    </row>
    <row r="21" spans="1:11" s="19" customFormat="1" x14ac:dyDescent="0.2">
      <c r="A21" s="21"/>
      <c r="B21" s="14" t="s">
        <v>12</v>
      </c>
      <c r="C21" s="14"/>
      <c r="D21" s="21"/>
      <c r="E21" s="17"/>
      <c r="F21" s="18"/>
      <c r="G21" s="18"/>
      <c r="H21" s="16"/>
      <c r="I21" s="18"/>
    </row>
    <row r="22" spans="1:11" s="19" customFormat="1" ht="3" customHeight="1" x14ac:dyDescent="0.2">
      <c r="A22" s="21"/>
      <c r="B22" s="14"/>
      <c r="C22" s="14"/>
      <c r="D22" s="21"/>
      <c r="E22" s="17"/>
      <c r="F22" s="18"/>
      <c r="G22" s="18"/>
      <c r="H22" s="18"/>
      <c r="I22" s="18"/>
    </row>
    <row r="23" spans="1:11" s="19" customFormat="1" x14ac:dyDescent="0.2">
      <c r="A23" s="21"/>
      <c r="B23" s="14"/>
      <c r="C23" s="14" t="s">
        <v>13</v>
      </c>
      <c r="D23" s="21"/>
      <c r="E23" s="17"/>
      <c r="F23" s="41">
        <f>SUM(F17:F21)</f>
        <v>8250000</v>
      </c>
      <c r="G23" s="41">
        <f>SUM(G17:G21)</f>
        <v>1091541</v>
      </c>
      <c r="H23" s="20">
        <f>SUM(H17:H22)</f>
        <v>1012668</v>
      </c>
      <c r="I23" s="22">
        <f t="shared" ref="I23" si="0">SUM(I17:I22)</f>
        <v>922698</v>
      </c>
      <c r="J23" s="20"/>
    </row>
    <row r="24" spans="1:11" s="19" customFormat="1" x14ac:dyDescent="0.2">
      <c r="A24" s="21"/>
      <c r="B24" s="14"/>
      <c r="C24" s="14"/>
      <c r="D24" s="21"/>
      <c r="E24" s="17"/>
      <c r="F24" s="18"/>
      <c r="G24" s="18"/>
      <c r="H24" s="18"/>
      <c r="I24" s="18"/>
    </row>
    <row r="25" spans="1:11" s="19" customFormat="1" x14ac:dyDescent="0.2">
      <c r="A25" s="21"/>
      <c r="B25" s="14"/>
      <c r="C25" s="14" t="s">
        <v>14</v>
      </c>
      <c r="D25" s="21"/>
      <c r="E25" s="17"/>
      <c r="F25" s="23">
        <f>+F15-F23</f>
        <v>250000</v>
      </c>
      <c r="G25" s="23">
        <f>+G15-G23</f>
        <v>258459</v>
      </c>
      <c r="H25" s="23">
        <f>+H15-H23</f>
        <v>15884</v>
      </c>
      <c r="I25" s="43">
        <f>+I15-I23</f>
        <v>327302</v>
      </c>
    </row>
    <row r="26" spans="1:11" s="19" customFormat="1" x14ac:dyDescent="0.2">
      <c r="A26" s="25"/>
      <c r="B26" s="25"/>
      <c r="C26" s="25"/>
      <c r="D26" s="25"/>
      <c r="E26" s="25"/>
      <c r="F26" s="27"/>
      <c r="G26" s="27"/>
      <c r="H26" s="25"/>
      <c r="I26" s="17"/>
    </row>
    <row r="27" spans="1:11" s="19" customFormat="1" x14ac:dyDescent="0.2">
      <c r="A27" s="21"/>
      <c r="B27" s="25"/>
      <c r="C27" s="25"/>
      <c r="D27" s="25"/>
      <c r="E27" s="25"/>
      <c r="F27" s="27"/>
      <c r="G27" s="27"/>
      <c r="H27" s="25"/>
      <c r="I27" s="17"/>
    </row>
    <row r="28" spans="1:11" s="19" customFormat="1" x14ac:dyDescent="0.2">
      <c r="A28" s="21"/>
      <c r="B28" s="14"/>
      <c r="C28" s="14" t="s">
        <v>52</v>
      </c>
      <c r="D28" s="21"/>
      <c r="E28" s="17"/>
      <c r="F28" s="17">
        <f>SUM(F27:F27)</f>
        <v>0</v>
      </c>
      <c r="G28" s="17">
        <f>SUM(G27:G27)</f>
        <v>0</v>
      </c>
      <c r="H28" s="17">
        <f>SUM(H27:H27)</f>
        <v>0</v>
      </c>
      <c r="I28" s="17">
        <f>SUM(I27:I27)</f>
        <v>0</v>
      </c>
      <c r="K28" s="33"/>
    </row>
    <row r="29" spans="1:11" s="19" customFormat="1" x14ac:dyDescent="0.2">
      <c r="A29" s="21"/>
      <c r="B29" s="14"/>
      <c r="C29" s="14"/>
      <c r="D29" s="21"/>
      <c r="E29" s="17"/>
      <c r="F29" s="17"/>
      <c r="G29" s="17"/>
      <c r="H29" s="17"/>
      <c r="I29" s="17"/>
    </row>
    <row r="30" spans="1:11" s="27" customFormat="1" x14ac:dyDescent="0.2">
      <c r="A30" s="25"/>
      <c r="B30" s="25"/>
      <c r="C30" s="25"/>
      <c r="D30" s="25"/>
      <c r="E30" s="25"/>
      <c r="H30" s="25"/>
    </row>
    <row r="31" spans="1:11" s="27" customFormat="1" x14ac:dyDescent="0.2">
      <c r="A31" s="25"/>
      <c r="B31" s="25"/>
      <c r="C31" s="25"/>
      <c r="D31" s="25"/>
      <c r="E31" s="25"/>
      <c r="H31" s="25"/>
    </row>
    <row r="32" spans="1:11" s="27" customFormat="1" x14ac:dyDescent="0.2">
      <c r="A32" s="25"/>
      <c r="B32" s="25"/>
      <c r="C32" s="25"/>
      <c r="D32" s="25"/>
      <c r="E32" s="25"/>
      <c r="H32" s="25"/>
    </row>
    <row r="33" spans="1:8" s="27" customFormat="1" x14ac:dyDescent="0.2">
      <c r="A33" s="25"/>
      <c r="B33" s="25"/>
      <c r="C33" s="25"/>
      <c r="D33" s="25"/>
      <c r="E33" s="25"/>
      <c r="H33" s="25"/>
    </row>
    <row r="34" spans="1:8" s="27" customFormat="1" x14ac:dyDescent="0.2">
      <c r="A34" s="25"/>
      <c r="B34" s="25"/>
      <c r="C34" s="25"/>
      <c r="D34" s="25"/>
      <c r="E34" s="25"/>
      <c r="H34" s="25"/>
    </row>
    <row r="35" spans="1:8" s="27" customFormat="1" x14ac:dyDescent="0.2">
      <c r="A35" s="25"/>
      <c r="B35" s="25"/>
      <c r="C35" s="25"/>
      <c r="D35" s="25"/>
      <c r="E35" s="25"/>
      <c r="H35" s="25"/>
    </row>
    <row r="36" spans="1:8" s="27" customFormat="1" x14ac:dyDescent="0.2">
      <c r="A36" s="25"/>
      <c r="B36" s="25"/>
      <c r="C36" s="25"/>
      <c r="D36" s="25"/>
      <c r="E36" s="25"/>
      <c r="H36" s="25"/>
    </row>
    <row r="37" spans="1:8" s="27" customFormat="1" x14ac:dyDescent="0.2">
      <c r="A37" s="25"/>
      <c r="B37" s="25"/>
      <c r="C37" s="25"/>
      <c r="D37" s="25"/>
      <c r="E37" s="25"/>
      <c r="H37" s="25"/>
    </row>
    <row r="38" spans="1:8" s="27" customFormat="1" x14ac:dyDescent="0.2">
      <c r="A38" s="25"/>
      <c r="B38" s="25"/>
      <c r="C38" s="25"/>
      <c r="D38" s="25"/>
      <c r="E38" s="25"/>
      <c r="H38" s="25"/>
    </row>
    <row r="39" spans="1:8" s="27" customFormat="1" x14ac:dyDescent="0.2">
      <c r="A39" s="25"/>
      <c r="B39" s="25"/>
      <c r="C39" s="25"/>
      <c r="D39" s="25"/>
      <c r="E39" s="25"/>
      <c r="H39" s="25"/>
    </row>
    <row r="40" spans="1:8" s="27" customFormat="1" x14ac:dyDescent="0.2">
      <c r="A40" s="25"/>
      <c r="B40" s="25"/>
      <c r="C40" s="25"/>
      <c r="D40" s="25"/>
      <c r="E40" s="25"/>
      <c r="H40" s="25"/>
    </row>
    <row r="41" spans="1:8" s="27" customFormat="1" x14ac:dyDescent="0.2">
      <c r="A41" s="25"/>
      <c r="B41" s="25"/>
      <c r="C41" s="25"/>
      <c r="D41" s="25"/>
      <c r="E41" s="25"/>
      <c r="H41" s="25"/>
    </row>
    <row r="42" spans="1:8" s="27" customFormat="1" x14ac:dyDescent="0.2">
      <c r="A42" s="25"/>
      <c r="B42" s="25"/>
      <c r="C42" s="25"/>
      <c r="D42" s="25"/>
      <c r="E42" s="25"/>
      <c r="H42" s="25"/>
    </row>
    <row r="43" spans="1:8" s="27" customFormat="1" x14ac:dyDescent="0.2">
      <c r="A43" s="25"/>
      <c r="B43" s="25"/>
      <c r="C43" s="25"/>
      <c r="D43" s="25"/>
      <c r="E43" s="25"/>
      <c r="H43" s="25"/>
    </row>
    <row r="44" spans="1:8" s="27" customFormat="1" x14ac:dyDescent="0.2">
      <c r="A44" s="25"/>
      <c r="B44" s="25"/>
      <c r="C44" s="25"/>
      <c r="D44" s="25"/>
      <c r="E44" s="25"/>
      <c r="H44" s="25"/>
    </row>
    <row r="45" spans="1:8" s="27" customFormat="1" x14ac:dyDescent="0.2">
      <c r="A45" s="25"/>
      <c r="B45" s="25"/>
      <c r="C45" s="25"/>
      <c r="D45" s="25"/>
      <c r="E45" s="25"/>
      <c r="H45" s="25"/>
    </row>
    <row r="46" spans="1:8" s="27" customFormat="1" x14ac:dyDescent="0.2">
      <c r="A46" s="25"/>
      <c r="B46" s="25"/>
      <c r="C46" s="25"/>
      <c r="D46" s="25"/>
      <c r="E46" s="25"/>
      <c r="H46" s="25"/>
    </row>
    <row r="47" spans="1:8" s="27" customFormat="1" x14ac:dyDescent="0.2">
      <c r="A47" s="25"/>
      <c r="B47" s="25"/>
      <c r="C47" s="25"/>
      <c r="D47" s="25"/>
      <c r="E47" s="25"/>
      <c r="H47" s="25"/>
    </row>
    <row r="48" spans="1:8" s="27" customFormat="1" x14ac:dyDescent="0.2">
      <c r="A48" s="25"/>
      <c r="B48" s="25"/>
      <c r="C48" s="25"/>
      <c r="D48" s="25"/>
      <c r="E48" s="25"/>
      <c r="H48" s="25"/>
    </row>
    <row r="49" spans="1:8" s="27" customFormat="1" x14ac:dyDescent="0.2">
      <c r="A49" s="25"/>
      <c r="B49" s="25"/>
      <c r="C49" s="25"/>
      <c r="D49" s="25"/>
      <c r="E49" s="25"/>
      <c r="H49" s="25"/>
    </row>
    <row r="50" spans="1:8" s="27" customFormat="1" x14ac:dyDescent="0.2">
      <c r="A50" s="25"/>
      <c r="B50" s="25"/>
      <c r="C50" s="25"/>
      <c r="D50" s="25"/>
      <c r="E50" s="25"/>
      <c r="H50" s="25"/>
    </row>
    <row r="51" spans="1:8" s="27" customFormat="1" x14ac:dyDescent="0.2">
      <c r="A51" s="25"/>
      <c r="B51" s="25"/>
      <c r="C51" s="25"/>
      <c r="D51" s="25"/>
      <c r="E51" s="25"/>
      <c r="H51" s="25"/>
    </row>
    <row r="52" spans="1:8" s="27" customFormat="1" x14ac:dyDescent="0.2">
      <c r="A52" s="25"/>
      <c r="B52" s="25"/>
      <c r="C52" s="25"/>
      <c r="D52" s="25"/>
      <c r="E52" s="25"/>
      <c r="H52" s="25"/>
    </row>
    <row r="53" spans="1:8" s="27" customFormat="1" x14ac:dyDescent="0.2">
      <c r="A53" s="25"/>
      <c r="B53" s="25"/>
      <c r="C53" s="25"/>
      <c r="D53" s="25"/>
      <c r="E53" s="25"/>
      <c r="H53" s="25"/>
    </row>
    <row r="54" spans="1:8" s="27" customFormat="1" x14ac:dyDescent="0.2">
      <c r="A54" s="25"/>
      <c r="B54" s="25"/>
      <c r="C54" s="25"/>
      <c r="D54" s="25"/>
      <c r="E54" s="25"/>
      <c r="H54" s="25"/>
    </row>
    <row r="55" spans="1:8" s="27" customFormat="1" x14ac:dyDescent="0.2">
      <c r="A55" s="25"/>
      <c r="B55" s="25"/>
      <c r="C55" s="25"/>
      <c r="D55" s="25"/>
      <c r="E55" s="25"/>
      <c r="H55" s="25"/>
    </row>
    <row r="56" spans="1:8" s="27" customFormat="1" x14ac:dyDescent="0.2">
      <c r="A56" s="25"/>
      <c r="B56" s="25"/>
      <c r="C56" s="25"/>
      <c r="D56" s="25"/>
      <c r="E56" s="25"/>
      <c r="H56" s="25"/>
    </row>
    <row r="57" spans="1:8" s="27" customFormat="1" x14ac:dyDescent="0.2">
      <c r="A57" s="25"/>
      <c r="B57" s="25"/>
      <c r="C57" s="25"/>
      <c r="D57" s="25"/>
      <c r="E57" s="25"/>
      <c r="H57" s="25"/>
    </row>
    <row r="58" spans="1:8" s="27" customFormat="1" x14ac:dyDescent="0.2">
      <c r="A58" s="25"/>
      <c r="B58" s="25"/>
      <c r="C58" s="25"/>
      <c r="D58" s="25"/>
      <c r="E58" s="25"/>
      <c r="H58" s="25"/>
    </row>
    <row r="59" spans="1:8" s="27" customFormat="1" x14ac:dyDescent="0.2">
      <c r="A59" s="25"/>
      <c r="B59" s="25"/>
      <c r="C59" s="25"/>
      <c r="D59" s="25"/>
      <c r="E59" s="25"/>
      <c r="H59" s="25"/>
    </row>
    <row r="60" spans="1:8" s="27" customFormat="1" x14ac:dyDescent="0.2">
      <c r="A60" s="25"/>
      <c r="B60" s="25"/>
      <c r="C60" s="25"/>
      <c r="D60" s="25"/>
      <c r="E60" s="25"/>
      <c r="H60" s="25"/>
    </row>
    <row r="61" spans="1:8" s="27" customFormat="1" x14ac:dyDescent="0.2">
      <c r="A61" s="25"/>
      <c r="B61" s="25"/>
      <c r="C61" s="25"/>
      <c r="D61" s="25"/>
      <c r="E61" s="25"/>
      <c r="H61" s="25"/>
    </row>
    <row r="62" spans="1:8" s="27" customFormat="1" x14ac:dyDescent="0.2">
      <c r="A62" s="25"/>
      <c r="B62" s="25"/>
      <c r="C62" s="25"/>
      <c r="D62" s="25"/>
      <c r="E62" s="25"/>
      <c r="H62" s="25"/>
    </row>
    <row r="63" spans="1:8" s="27" customFormat="1" x14ac:dyDescent="0.2">
      <c r="A63" s="25"/>
      <c r="B63" s="25"/>
      <c r="C63" s="25"/>
      <c r="D63" s="25"/>
      <c r="E63" s="25"/>
      <c r="H63" s="25"/>
    </row>
    <row r="64" spans="1:8" s="27" customFormat="1" x14ac:dyDescent="0.2">
      <c r="A64" s="25"/>
      <c r="B64" s="25"/>
      <c r="C64" s="25"/>
      <c r="D64" s="25"/>
      <c r="E64" s="25"/>
      <c r="H64" s="25"/>
    </row>
    <row r="65" spans="1:8" s="27" customFormat="1" x14ac:dyDescent="0.2">
      <c r="A65" s="25"/>
      <c r="B65" s="25"/>
      <c r="C65" s="25"/>
      <c r="D65" s="25"/>
      <c r="E65" s="25"/>
      <c r="H65" s="25"/>
    </row>
    <row r="66" spans="1:8" s="27" customFormat="1" x14ac:dyDescent="0.2">
      <c r="A66" s="25"/>
      <c r="B66" s="25"/>
      <c r="C66" s="25"/>
      <c r="D66" s="25"/>
      <c r="E66" s="25"/>
      <c r="H66" s="25"/>
    </row>
    <row r="67" spans="1:8" s="27" customFormat="1" x14ac:dyDescent="0.2">
      <c r="A67" s="25"/>
      <c r="B67" s="25"/>
      <c r="C67" s="25"/>
      <c r="D67" s="25"/>
      <c r="E67" s="25"/>
      <c r="H67" s="25"/>
    </row>
    <row r="68" spans="1:8" s="27" customFormat="1" x14ac:dyDescent="0.2">
      <c r="A68" s="25"/>
      <c r="B68" s="25"/>
      <c r="C68" s="25"/>
      <c r="D68" s="25"/>
      <c r="E68" s="25"/>
      <c r="H68" s="25"/>
    </row>
  </sheetData>
  <sheetProtection algorithmName="SHA-512" hashValue="lTpMwP7lLOIdHqfnjMm4wIwVBefeH0G3b4bVYrIRjJ45q6V+g47S9sin2y1Qwcj8JHUS92DHbqLdItmz0W+zHQ==" saltValue="Q/ug+RhQJ9e6X3+rVgJt3Q==" spinCount="100000" sheet="1" objects="1" scenarios="1"/>
  <pageMargins left="0.74803149606299213" right="0.74803149606299213" top="0.98425196850393704" bottom="0.98425196850393704" header="0.51181102362204722" footer="0.51181102362204722"/>
  <pageSetup paperSize="9" scale="90" firstPageNumber="11" fitToHeight="0" orientation="portrait" useFirstPageNumber="1" r:id="rId1"/>
  <headerFooter alignWithMargins="0">
    <oddFooter>&amp;LFjórðungssamband Vestfirðinga.  Ársreikningur 2019&amp;C&amp;P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E645A322AB7548970D78B6087A0D2F" ma:contentTypeVersion="10" ma:contentTypeDescription="Create a new document." ma:contentTypeScope="" ma:versionID="c20f5da6b6d063db56330a5290f9d166">
  <xsd:schema xmlns:xsd="http://www.w3.org/2001/XMLSchema" xmlns:xs="http://www.w3.org/2001/XMLSchema" xmlns:p="http://schemas.microsoft.com/office/2006/metadata/properties" xmlns:ns2="fdbf9c0a-30d5-48a1-ad24-47c8b30e8448" xmlns:ns3="8ea3dfab-51ff-450c-b147-4a4a604a2edb" targetNamespace="http://schemas.microsoft.com/office/2006/metadata/properties" ma:root="true" ma:fieldsID="23e3740ad08c796e0a729f2c42986393" ns2:_="" ns3:_="">
    <xsd:import namespace="fdbf9c0a-30d5-48a1-ad24-47c8b30e8448"/>
    <xsd:import namespace="8ea3dfab-51ff-450c-b147-4a4a604a2e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f9c0a-30d5-48a1-ad24-47c8b30e84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dfab-51ff-450c-b147-4a4a604a2e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124B3C-A8B7-4AE6-8008-582AB1775AA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8ea3dfab-51ff-450c-b147-4a4a604a2edb"/>
    <ds:schemaRef ds:uri="fdbf9c0a-30d5-48a1-ad24-47c8b30e8448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7CE0F8A-EB6F-478D-A07B-B5CDBE0AE9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bf9c0a-30d5-48a1-ad24-47c8b30e8448"/>
    <ds:schemaRef ds:uri="8ea3dfab-51ff-450c-b147-4a4a604a2e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25F90D-0590-44F0-8237-20EFD74BD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Fjárhagsáætlun</vt:lpstr>
      <vt:lpstr>01 Rekstur skrifstofu</vt:lpstr>
      <vt:lpstr>02 Sóknaráætlun</vt:lpstr>
      <vt:lpstr>03 Atvinnu og nýsköpunarmál </vt:lpstr>
      <vt:lpstr>04 Byggðaþróun</vt:lpstr>
      <vt:lpstr>05 Menningarmál</vt:lpstr>
      <vt:lpstr>06 Markaðsstofa</vt:lpstr>
      <vt:lpstr>07 Almenningssamgöngur</vt:lpstr>
      <vt:lpstr>'01 Rekstur skrifstofu'!Print_Area</vt:lpstr>
      <vt:lpstr>'02 Sóknaráætlun'!Print_Area</vt:lpstr>
      <vt:lpstr>'03 Atvinnu og nýsköpunarmál '!Print_Area</vt:lpstr>
      <vt:lpstr>'04 Byggðaþróun'!Print_Area</vt:lpstr>
      <vt:lpstr>'05 Menningarmál'!Print_Area</vt:lpstr>
      <vt:lpstr>'06 Markaðsstofa'!Print_Area</vt:lpstr>
      <vt:lpstr>'07 Almenningssamgöngur'!Print_Area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adalsteinn</dc:creator>
  <cp:lastModifiedBy>Sigríður Ólöf</cp:lastModifiedBy>
  <dcterms:created xsi:type="dcterms:W3CDTF">2020-09-03T16:26:11Z</dcterms:created>
  <dcterms:modified xsi:type="dcterms:W3CDTF">2021-05-25T09:15:39Z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0x01010062E645A322AB7548970D78B6087A0D2F</vt:lpwstr>
  </property>
</Properties>
</file>